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0" i="1" l="1"/>
  <c r="H69" i="1"/>
  <c r="I74" i="1"/>
  <c r="J74" i="1"/>
  <c r="H116" i="1"/>
  <c r="H49" i="1"/>
  <c r="J125" i="1"/>
  <c r="I125" i="1"/>
  <c r="J52" i="1"/>
  <c r="I52" i="1"/>
  <c r="J150" i="1"/>
  <c r="I150" i="1"/>
  <c r="H86" i="1"/>
  <c r="E20" i="3"/>
  <c r="J122" i="1"/>
  <c r="I122" i="1"/>
  <c r="J154" i="1"/>
  <c r="I154" i="1"/>
  <c r="H26" i="1" l="1"/>
  <c r="J33" i="1"/>
  <c r="I33" i="1"/>
  <c r="J90" i="1"/>
  <c r="I90" i="1"/>
  <c r="J30" i="1"/>
  <c r="I30" i="1"/>
  <c r="E23" i="3" l="1"/>
  <c r="J37" i="1"/>
  <c r="I37" i="1"/>
  <c r="J31" i="1"/>
  <c r="I31" i="1"/>
  <c r="I28" i="1"/>
  <c r="J29" i="1"/>
  <c r="I29" i="1"/>
  <c r="J27" i="1"/>
  <c r="I27" i="1"/>
  <c r="H83" i="1"/>
  <c r="H102" i="1"/>
  <c r="J106" i="1"/>
  <c r="I106" i="1"/>
  <c r="I26" i="1" l="1"/>
  <c r="J26" i="1"/>
  <c r="E27" i="3"/>
  <c r="E25" i="3" s="1"/>
  <c r="E21" i="3"/>
  <c r="E18" i="3"/>
  <c r="H111" i="1"/>
  <c r="E11" i="3" s="1"/>
  <c r="J119" i="1"/>
  <c r="J121" i="1"/>
  <c r="J124" i="1"/>
  <c r="J127" i="1"/>
  <c r="J128" i="1"/>
  <c r="J129" i="1"/>
  <c r="J130" i="1"/>
  <c r="J132" i="1"/>
  <c r="J135" i="1"/>
  <c r="J136" i="1"/>
  <c r="J137" i="1"/>
  <c r="J138" i="1"/>
  <c r="J140" i="1"/>
  <c r="J144" i="1"/>
  <c r="J145" i="1"/>
  <c r="J146" i="1"/>
  <c r="J147" i="1"/>
  <c r="J148" i="1"/>
  <c r="J152" i="1"/>
  <c r="J153" i="1"/>
  <c r="I119" i="1"/>
  <c r="I121" i="1"/>
  <c r="I124" i="1"/>
  <c r="I127" i="1"/>
  <c r="I128" i="1"/>
  <c r="I129" i="1"/>
  <c r="I130" i="1"/>
  <c r="I132" i="1"/>
  <c r="I135" i="1"/>
  <c r="I136" i="1"/>
  <c r="I137" i="1"/>
  <c r="I138" i="1"/>
  <c r="I140" i="1"/>
  <c r="I144" i="1"/>
  <c r="I145" i="1"/>
  <c r="I146" i="1"/>
  <c r="I147" i="1"/>
  <c r="I148" i="1"/>
  <c r="I151" i="1"/>
  <c r="I152" i="1"/>
  <c r="I153" i="1"/>
  <c r="J118" i="1"/>
  <c r="I118" i="1"/>
  <c r="J104" i="1"/>
  <c r="J102" i="1" s="1"/>
  <c r="I104" i="1"/>
  <c r="I102" i="1" s="1"/>
  <c r="J89" i="1"/>
  <c r="I89" i="1"/>
  <c r="J87" i="1"/>
  <c r="I87" i="1"/>
  <c r="I86" i="1" s="1"/>
  <c r="I83" i="1" s="1"/>
  <c r="J80" i="1"/>
  <c r="J81" i="1"/>
  <c r="J82" i="1"/>
  <c r="I80" i="1"/>
  <c r="I81" i="1"/>
  <c r="I82" i="1"/>
  <c r="J79" i="1"/>
  <c r="I79" i="1"/>
  <c r="H77" i="1"/>
  <c r="J72" i="1"/>
  <c r="I72" i="1"/>
  <c r="J70" i="1"/>
  <c r="J69" i="1" s="1"/>
  <c r="I70" i="1"/>
  <c r="H66" i="1"/>
  <c r="J51" i="1"/>
  <c r="J49" i="1" s="1"/>
  <c r="I51" i="1"/>
  <c r="I49" i="1" s="1"/>
  <c r="H36" i="1"/>
  <c r="J38" i="1"/>
  <c r="I38" i="1"/>
  <c r="I36" i="1" s="1"/>
  <c r="J86" i="1" l="1"/>
  <c r="J83" i="1" s="1"/>
  <c r="J66" i="1" s="1"/>
  <c r="I69" i="1"/>
  <c r="I66" i="1" s="1"/>
  <c r="J116" i="1"/>
  <c r="J111" i="1" s="1"/>
  <c r="G11" i="3" s="1"/>
  <c r="I116" i="1"/>
  <c r="I111" i="1" s="1"/>
  <c r="F11" i="3" s="1"/>
  <c r="F20" i="3"/>
  <c r="G20" i="3"/>
  <c r="G23" i="3"/>
  <c r="G21" i="3" s="1"/>
  <c r="F27" i="3"/>
  <c r="F25" i="3" s="1"/>
  <c r="G27" i="3"/>
  <c r="G25" i="3" s="1"/>
  <c r="F23" i="3"/>
  <c r="F21" i="3" s="1"/>
  <c r="E16" i="3"/>
  <c r="I25" i="1"/>
  <c r="H25" i="1"/>
  <c r="H20" i="1" s="1"/>
  <c r="J36" i="1"/>
  <c r="J25" i="1" s="1"/>
  <c r="J20" i="1" s="1"/>
  <c r="J77" i="1"/>
  <c r="H65" i="1"/>
  <c r="I77" i="1"/>
  <c r="G18" i="3" l="1"/>
  <c r="G16" i="3" s="1"/>
  <c r="F18" i="3"/>
  <c r="F16" i="3" s="1"/>
  <c r="I20" i="1"/>
  <c r="I65" i="1"/>
  <c r="J65" i="1"/>
</calcChain>
</file>

<file path=xl/sharedStrings.xml><?xml version="1.0" encoding="utf-8"?>
<sst xmlns="http://schemas.openxmlformats.org/spreadsheetml/2006/main" count="314" uniqueCount="189">
  <si>
    <t>2.0702.0110620060</t>
  </si>
  <si>
    <t>иные выплаты персоналу учреждений, за исключением фонда оплаты труда</t>
  </si>
  <si>
    <t>1.0702.0110210750</t>
  </si>
  <si>
    <t>1.0705.9110520010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</si>
  <si>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</si>
  <si>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</t>
  </si>
  <si>
    <t>на выплаты по оплате труда</t>
  </si>
  <si>
    <t>1.0702.0110220020</t>
  </si>
  <si>
    <t>на иные выплаты работникам</t>
  </si>
  <si>
    <t>...</t>
  </si>
  <si>
    <t>социальное обеспечение и иные выплаты населению, всего</t>
  </si>
  <si>
    <t>Приложение 1</t>
  </si>
  <si>
    <t>к Порядку составления и утверждения планов финансово-хозяйственной деятельности</t>
  </si>
  <si>
    <t xml:space="preserve">                                      </t>
  </si>
  <si>
    <r>
      <t xml:space="preserve">                                                                  </t>
    </r>
    <r>
      <rPr>
        <sz val="12"/>
        <color theme="1"/>
        <rFont val="Times New Roman"/>
        <family val="1"/>
        <charset val="204"/>
      </rPr>
      <t>УТВЕРЖДАЮ</t>
    </r>
  </si>
  <si>
    <t>ПЛАН ФИНАНСОВО-ХОЗЯЙСТВЕННОЙ ДЕЯТЕЛЬНОСТИ</t>
  </si>
  <si>
    <t xml:space="preserve">      КОДЫ</t>
  </si>
  <si>
    <t xml:space="preserve"> </t>
  </si>
  <si>
    <t>Таблица 1</t>
  </si>
  <si>
    <t xml:space="preserve">Наименование </t>
  </si>
  <si>
    <t>показателя</t>
  </si>
  <si>
    <t>Код строки</t>
  </si>
  <si>
    <t>Код ДК &lt;1&gt;</t>
  </si>
  <si>
    <t>Код по бюджетной классификации Российской Федерации &lt;2&gt;</t>
  </si>
  <si>
    <t>КОСГУ &lt;3&gt;</t>
  </si>
  <si>
    <t>Код РК &lt;4&gt;</t>
  </si>
  <si>
    <t>Объем финансового обеспечения, руб.</t>
  </si>
  <si>
    <t xml:space="preserve">(с точностью до двух знаков </t>
  </si>
  <si>
    <t>после запятой - 0,00)</t>
  </si>
  <si>
    <t>текущий финансовый год</t>
  </si>
  <si>
    <t>второй год планового периода</t>
  </si>
  <si>
    <t>Остаток средств на начало текущего финансового года &lt;5&gt;</t>
  </si>
  <si>
    <t>X</t>
  </si>
  <si>
    <t>1.0702.9110220020</t>
  </si>
  <si>
    <t>1.0702.9110210750</t>
  </si>
  <si>
    <t>4.0000.0000000092</t>
  </si>
  <si>
    <t>4.0000.0000000922</t>
  </si>
  <si>
    <t>4.0000.0000000942</t>
  </si>
  <si>
    <t>Остаток средств на конец текущего финансового года &lt;5&gt;</t>
  </si>
  <si>
    <t>Доходы, всего:</t>
  </si>
  <si>
    <t>доходы от собственности, всего:</t>
  </si>
  <si>
    <t>Доходы от оказания платных услуг, компенсаций затрат, всего</t>
  </si>
  <si>
    <t>доходы муниципальных учреждений от поступлений субсидий на финансовое обеспечение выполнения ими муниципального задания</t>
  </si>
  <si>
    <t>Субсидия из средств местного бюджета на уплату налога на имущество организаций и земельного налога школами-детскими садами, школами начальными, неполными средними и средними</t>
  </si>
  <si>
    <t>1.0702.0110220010</t>
  </si>
  <si>
    <t>Субсидия из средств местного бюджета на обеспечение деятельности подведомственных учреждений: школы-детские сады, школы начальные, неполные средние и средние</t>
  </si>
  <si>
    <t>Субсидия из средств областного бюджета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организациях.</t>
  </si>
  <si>
    <t>Субсидия из средств местного бюджета 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обеспечения подвоза учащихся</t>
  </si>
  <si>
    <t>1.0702.01102S0250</t>
  </si>
  <si>
    <t>Субсидия из средств областного бюджета на предоставление транспортных услуг населению в целях обеспечения подвоза учащихся</t>
  </si>
  <si>
    <t>1.0702.0110210250</t>
  </si>
  <si>
    <t>Субсидия из средств местного бюджета на обеспечение бесплатным горячим питанием учащихся начальных классов</t>
  </si>
  <si>
    <t>Субсидия из средств областного бюджета на обеспечение бесплатным горячим питанием учащихся начальных классов</t>
  </si>
  <si>
    <t>1.0702.0110610230</t>
  </si>
  <si>
    <t>1.0702.0110620080</t>
  </si>
  <si>
    <t>доходы от оказания платных услуг</t>
  </si>
  <si>
    <t>Доходы, полученные от безвозмездных поступлений</t>
  </si>
  <si>
    <t>4.0000.0000000002</t>
  </si>
  <si>
    <t>Субсидия из средств местного бюджета на расходы за счет средств родителей на питание детей в предшкольной группе</t>
  </si>
  <si>
    <t>4.0000.0000000022</t>
  </si>
  <si>
    <t>Субсидия из средств местного бюджета на расходы за счет средств соц.защиты</t>
  </si>
  <si>
    <t>4.0000.0000000042</t>
  </si>
  <si>
    <t>Субсидия из средств местного бюджета на расходы за счет спонсорской помощи</t>
  </si>
  <si>
    <t>4.0000.0000000052</t>
  </si>
  <si>
    <t>доходы от штрафов, пени, неустоек, возмещения ущерба, всего</t>
  </si>
  <si>
    <t>безвозмездные денежные поступления, всего</t>
  </si>
  <si>
    <t>прочие доходы, всего</t>
  </si>
  <si>
    <t>доходы от субсидии на иные цели</t>
  </si>
  <si>
    <t>Субсидия из средств областного бюджета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</si>
  <si>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2.0702.0110210750</t>
  </si>
  <si>
    <t>2.0702.0110620070</t>
  </si>
  <si>
    <t>Субсидия из средств местного бюджета на обеспечение комплексной безопасности образовательных учреждений</t>
  </si>
  <si>
    <t>2.0702.0110720010</t>
  </si>
  <si>
    <t>Субсидия из средств местного бюджета на проведение текущего ремонта образовательных учреждений</t>
  </si>
  <si>
    <t>2.0702.0110720020</t>
  </si>
  <si>
    <t>Субсидия из средств местного бюджета на укрепление материально-технической базы учреждений образования</t>
  </si>
  <si>
    <t>2.0702.0110720070</t>
  </si>
  <si>
    <t>2.0702.01107S0440</t>
  </si>
  <si>
    <t>доходы от субсидии на осуществление капитальных вложений</t>
  </si>
  <si>
    <t>доходы от операций с активами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</si>
  <si>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</si>
  <si>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</si>
  <si>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</si>
  <si>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всего:</t>
  </si>
  <si>
    <t>в том числе на:</t>
  </si>
  <si>
    <t>выплаты персоналу всего:</t>
  </si>
  <si>
    <t>x</t>
  </si>
  <si>
    <t>фонд оплаты труда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</si>
  <si>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</si>
  <si>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</si>
  <si>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</si>
  <si>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премии и гранты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</si>
  <si>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</si>
  <si>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</si>
  <si>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</si>
  <si>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уплата прочих налогов, сборов, в том числе государственной пошлины</t>
  </si>
  <si>
    <t>уплата иных платежей (штрафов (в том числе административных), пеней, иных платежей)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</si>
  <si>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</si>
  <si>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причиненного вреда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</si>
  <si>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</si>
  <si>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</si>
  <si>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</si>
  <si>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</si>
  <si>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4.0000.0000000952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</si>
  <si>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</si>
  <si>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</si>
  <si>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</si>
  <si>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</si>
  <si>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</si>
  <si>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</si>
  <si>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</si>
  <si>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</si>
  <si>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</si>
  <si>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первый год планового периода</t>
  </si>
  <si>
    <t>Вид поступлений муниципальному учреждению Кесовогорского района  (наименование)</t>
  </si>
  <si>
    <t xml:space="preserve">Субсидии за счет средств местного бюджета на софинансирование расходов на укрепление материально-технической базы муниципальных общеобразовательных организаций </t>
  </si>
  <si>
    <t>Сведения на закупку товаров, работ, услуг</t>
  </si>
  <si>
    <t xml:space="preserve">№ </t>
  </si>
  <si>
    <t>п/п</t>
  </si>
  <si>
    <t xml:space="preserve">Коды </t>
  </si>
  <si>
    <t>строк</t>
  </si>
  <si>
    <t xml:space="preserve">Год </t>
  </si>
  <si>
    <t xml:space="preserve">начала </t>
  </si>
  <si>
    <t>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</si>
  <si>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</si>
  <si>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</si>
  <si>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</si>
  <si>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</si>
  <si>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1.</t>
  </si>
  <si>
    <t>Выплаты на закупку товаров, работ, услуг, всего &lt;11&gt;</t>
  </si>
  <si>
    <t>1.1.</t>
  </si>
  <si>
    <t xml:space="preserve"> 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 &lt;12&gt;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</si>
  <si>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</si>
  <si>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&lt;12&gt;</t>
  </si>
  <si>
    <t>1.3.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</si>
  <si>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 &lt;13&gt;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</si>
  <si>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</si>
  <si>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&lt;13&gt;</t>
  </si>
  <si>
    <t>1.4.1.</t>
  </si>
  <si>
    <t>за счет субсидий, предоставляемых на финансовое обеспечение выполнения муниципального задания</t>
  </si>
  <si>
    <t>1.4.1.1.</t>
  </si>
  <si>
    <t>в соответствии с Федеральным законом N 44-ФЗ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</si>
  <si>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</si>
  <si>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</si>
  <si>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1.4.2.1.</t>
  </si>
  <si>
    <t>1.4.3.</t>
  </si>
  <si>
    <t>за счет субсидий, предоставляемых на осуществление капитальных вложений &lt;14&gt;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</si>
  <si>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</si>
  <si>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</si>
  <si>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</si>
  <si>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</si>
  <si>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</si>
  <si>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</si>
  <si>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&lt;15&gt;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</si>
  <si>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</si>
  <si>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</si>
  <si>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</si>
  <si>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                                     подпись                            расшифровка подписи</t>
  </si>
  <si>
    <r>
      <t xml:space="preserve">                                  ________________________</t>
    </r>
    <r>
      <rPr>
        <u/>
        <sz val="12"/>
        <color theme="1"/>
        <rFont val="Times New Roman"/>
        <family val="1"/>
        <charset val="204"/>
      </rPr>
      <t>Котенко Т.С.</t>
    </r>
  </si>
  <si>
    <t>МУНИЦИПАЛЬНОЕ БЮДЖЕТНОЕ ОБЩЕОБРАЗОВАТЕЛЬНОЕ УЧРЕЖДЕНИЕ</t>
  </si>
  <si>
    <t xml:space="preserve">                                                                                                                                                                                                                                    Ед. измерения: рубли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</si>
  <si>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Код по реестру участников бюджетного процесса</t>
  </si>
  <si>
    <t xml:space="preserve">                                                                                                                                                                                                                         ИНН                                                                 </t>
  </si>
  <si>
    <r>
      <rPr>
        <sz val="9"/>
        <color theme="1"/>
        <rFont val="Times New Roman"/>
        <family val="1"/>
        <charset val="204"/>
      </rPr>
      <t>Наименование органа местного самоуправления, осуществляющего функции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по ОКЕИ</t>
    </r>
  </si>
  <si>
    <t>1.0702.9110220010</t>
  </si>
  <si>
    <t>Субсидия из средств местного бюджета на совершенствование организации питания учащихся с ОВЗ в общеобразовательных школах</t>
  </si>
  <si>
    <t>1.0702.91102S0250</t>
  </si>
  <si>
    <t>НИКОЛО-ПОТОЧИНСКАЯ НАЧАЛЬНАЯ ОБЩЕОБРАЗОВАТЕЛЬНАЯ ШКОЛА</t>
  </si>
  <si>
    <t>на 2023 г.</t>
  </si>
  <si>
    <t>1.0702.91106L3040</t>
  </si>
  <si>
    <t xml:space="preserve">Субсидия из средств федерального бюджета на ежемесячное денежное вознаграждение за классное руководство педагогическим работникам муниципальных общеобразовательных организаций  </t>
  </si>
  <si>
    <t>1.0702.0110253031</t>
  </si>
  <si>
    <t>1.0702.01106L3040</t>
  </si>
  <si>
    <t>Субсидия из местного бюджета на проведение текущего ремонта образовательных учреждений</t>
  </si>
  <si>
    <t>на 2024 г.</t>
  </si>
  <si>
    <r>
      <t xml:space="preserve">                                             «____» ______________ 2023 г</t>
    </r>
    <r>
      <rPr>
        <sz val="10"/>
        <color theme="1"/>
        <rFont val="Times New Roman"/>
        <family val="1"/>
        <charset val="204"/>
      </rPr>
      <t>.</t>
    </r>
  </si>
  <si>
    <r>
      <t>(на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г. и плановый период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>и 20</t>
    </r>
    <r>
      <rPr>
        <b/>
        <u/>
        <sz val="12"/>
        <color theme="1"/>
        <rFont val="Times New Roman"/>
        <family val="1"/>
        <charset val="204"/>
      </rPr>
      <t>25</t>
    </r>
    <r>
      <rPr>
        <b/>
        <sz val="12"/>
        <color theme="1"/>
        <rFont val="Times New Roman"/>
        <family val="1"/>
        <charset val="204"/>
      </rPr>
      <t xml:space="preserve"> годов)</t>
    </r>
  </si>
  <si>
    <t>на 2023 г. и плановый период 2024 и 2025 годов</t>
  </si>
  <si>
    <t>на 2025 г.</t>
  </si>
  <si>
    <t>на 2024г.</t>
  </si>
  <si>
    <t xml:space="preserve">муниципальных учреждений Кесовогорского муниципального округа  </t>
  </si>
  <si>
    <r>
      <t xml:space="preserve">                                  </t>
    </r>
    <r>
      <rPr>
        <u/>
        <sz val="12"/>
        <color theme="1"/>
        <rFont val="Times New Roman"/>
        <family val="1"/>
        <charset val="204"/>
      </rPr>
      <t xml:space="preserve">Начальник Отдела образования </t>
    </r>
  </si>
  <si>
    <t xml:space="preserve"> Кесовогорского муниципального округа   Тверской области</t>
  </si>
  <si>
    <t>МУНИЦИПАЛЬНОГО УЧРЕЖДЕНИЯ КЕСОВОГОРСКОГО МУНИЦИПАЛЬНОГО ОКРУГА</t>
  </si>
  <si>
    <t xml:space="preserve">Отдел образования  Кесовогорского муниципального округа  Тверской области </t>
  </si>
  <si>
    <r>
      <rPr>
        <sz val="9"/>
        <color theme="1"/>
        <rFont val="Times New Roman"/>
        <family val="1"/>
        <charset val="204"/>
      </rPr>
      <t xml:space="preserve">Адрес фактического местонахождения муниципального учреждения Кесовогорского муниципального округа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КПП</t>
    </r>
  </si>
  <si>
    <r>
      <rPr>
        <sz val="9"/>
        <rFont val="Times New Roman"/>
        <family val="1"/>
        <charset val="204"/>
      </rPr>
      <t xml:space="preserve">и полномочия учредителя муниципального учреждения Кесовогорского муниципального округа  </t>
    </r>
    <r>
      <rPr>
        <sz val="10"/>
        <rFont val="Times New Roman"/>
        <family val="1"/>
        <charset val="204"/>
      </rPr>
      <t xml:space="preserve">                                                   </t>
    </r>
  </si>
  <si>
    <r>
      <rPr>
        <u/>
        <sz val="12"/>
        <color theme="1"/>
        <rFont val="Times New Roman"/>
        <family val="1"/>
        <charset val="204"/>
      </rPr>
      <t>Тверская область,  Кесовогорский район  ,  д.Никольское</t>
    </r>
    <r>
      <rPr>
        <sz val="12"/>
        <color theme="1"/>
        <rFont val="Times New Roman"/>
        <family val="1"/>
        <charset val="204"/>
      </rPr>
      <t xml:space="preserve">  </t>
    </r>
  </si>
  <si>
    <t>муниципального учреждения Кесовогорского муниципального округа  &lt;10&gt;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</si>
</sst>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justify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7" fillId="0" borderId="0" xfId="0" applyFont="1"/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6" xfId="0" applyFont="1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3" fillId="2" borderId="0" xfId="0" applyFont="1" applyFill="1"/>
    <xf numFmtId="0" fontId="10" fillId="2" borderId="0" xfId="0" applyFont="1" applyFill="1" applyAlignment="1">
      <alignment horizontal="justify"/>
    </xf>
    <xf numFmtId="0" fontId="10" fillId="2" borderId="6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4" fillId="2" borderId="2" xfId="1" applyFont="1" applyFill="1" applyBorder="1" applyAlignment="1" applyProtection="1">
      <alignment vertical="top" wrapText="1"/>
    </xf>
    <xf numFmtId="2" fontId="10" fillId="2" borderId="3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right" vertical="top" wrapText="1"/>
    </xf>
    <xf numFmtId="0" fontId="10" fillId="2" borderId="16" xfId="0" applyFont="1" applyFill="1" applyBorder="1" applyAlignment="1">
      <alignment horizontal="right"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27" xfId="0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left" vertical="top" wrapText="1" indent="2"/>
    </xf>
    <xf numFmtId="0" fontId="10" fillId="2" borderId="3" xfId="0" applyFont="1" applyFill="1" applyBorder="1" applyAlignment="1">
      <alignment horizontal="right" vertical="top" wrapText="1"/>
    </xf>
    <xf numFmtId="0" fontId="14" fillId="2" borderId="4" xfId="1" applyFont="1" applyFill="1" applyBorder="1" applyAlignment="1" applyProtection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2" fontId="10" fillId="2" borderId="5" xfId="0" applyNumberFormat="1" applyFont="1" applyFill="1" applyBorder="1" applyAlignment="1">
      <alignment horizontal="right" vertical="top" wrapText="1"/>
    </xf>
    <xf numFmtId="0" fontId="10" fillId="2" borderId="18" xfId="0" applyFont="1" applyFill="1" applyBorder="1" applyAlignment="1">
      <alignment horizontal="left" vertical="top" wrapText="1" indent="2"/>
    </xf>
    <xf numFmtId="0" fontId="10" fillId="2" borderId="19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2" fontId="10" fillId="2" borderId="19" xfId="0" applyNumberFormat="1" applyFont="1" applyFill="1" applyBorder="1" applyAlignment="1">
      <alignment horizontal="right" vertical="top" wrapText="1"/>
    </xf>
    <xf numFmtId="2" fontId="10" fillId="2" borderId="17" xfId="0" applyNumberFormat="1" applyFont="1" applyFill="1" applyBorder="1" applyAlignment="1">
      <alignment horizontal="right"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top" wrapText="1"/>
    </xf>
    <xf numFmtId="0" fontId="10" fillId="2" borderId="28" xfId="0" applyFont="1" applyFill="1" applyBorder="1" applyAlignment="1">
      <alignment vertical="top" wrapText="1"/>
    </xf>
    <xf numFmtId="0" fontId="10" fillId="2" borderId="28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right" vertical="top" wrapText="1"/>
    </xf>
    <xf numFmtId="2" fontId="10" fillId="2" borderId="28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left" vertical="top" wrapText="1" indent="4"/>
    </xf>
    <xf numFmtId="2" fontId="13" fillId="2" borderId="0" xfId="0" applyNumberFormat="1" applyFont="1" applyFill="1"/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2" fontId="10" fillId="2" borderId="0" xfId="0" applyNumberFormat="1" applyFont="1" applyFill="1" applyBorder="1" applyAlignment="1">
      <alignment horizontal="right" vertical="top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right" vertical="top" wrapText="1"/>
    </xf>
    <xf numFmtId="0" fontId="14" fillId="2" borderId="0" xfId="1" applyFont="1" applyFill="1" applyAlignment="1" applyProtection="1">
      <alignment wrapText="1"/>
    </xf>
    <xf numFmtId="0" fontId="10" fillId="2" borderId="7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 applyProtection="1">
      <alignment vertical="top" wrapText="1"/>
    </xf>
    <xf numFmtId="2" fontId="10" fillId="2" borderId="5" xfId="0" applyNumberFormat="1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left" vertical="top" wrapText="1" indent="2"/>
    </xf>
    <xf numFmtId="0" fontId="10" fillId="2" borderId="18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justify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5" fillId="2" borderId="3" xfId="0" applyNumberFormat="1" applyFont="1" applyFill="1" applyBorder="1" applyAlignment="1">
      <alignment horizontal="right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4" fillId="2" borderId="6" xfId="1" applyFont="1" applyFill="1" applyBorder="1" applyAlignment="1" applyProtection="1">
      <alignment horizontal="center" vertical="top" wrapText="1"/>
    </xf>
    <xf numFmtId="0" fontId="14" fillId="2" borderId="4" xfId="1" applyFont="1" applyFill="1" applyBorder="1" applyAlignment="1" applyProtection="1">
      <alignment horizontal="center" vertical="top" wrapText="1"/>
    </xf>
    <xf numFmtId="0" fontId="14" fillId="2" borderId="14" xfId="1" applyFont="1" applyFill="1" applyBorder="1" applyAlignment="1" applyProtection="1">
      <alignment horizontal="center" vertical="top" wrapText="1"/>
    </xf>
    <xf numFmtId="0" fontId="14" fillId="2" borderId="10" xfId="1" applyFont="1" applyFill="1" applyBorder="1" applyAlignment="1" applyProtection="1">
      <alignment horizontal="center" vertical="top" wrapText="1"/>
    </xf>
    <xf numFmtId="0" fontId="13" fillId="2" borderId="11" xfId="0" applyFont="1" applyFill="1" applyBorder="1"/>
    <xf numFmtId="0" fontId="10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horizontal="right" vertical="top" wrapText="1"/>
    </xf>
    <xf numFmtId="0" fontId="10" fillId="2" borderId="12" xfId="0" applyFont="1" applyFill="1" applyBorder="1" applyAlignment="1">
      <alignment horizontal="right" vertical="top" wrapText="1"/>
    </xf>
    <xf numFmtId="0" fontId="10" fillId="2" borderId="24" xfId="0" applyFont="1" applyFill="1" applyBorder="1" applyAlignment="1">
      <alignment horizontal="right" vertical="top" wrapText="1"/>
    </xf>
    <xf numFmtId="0" fontId="13" fillId="2" borderId="25" xfId="0" applyFont="1" applyFill="1" applyBorder="1"/>
    <xf numFmtId="0" fontId="10" fillId="2" borderId="10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2" fontId="10" fillId="2" borderId="6" xfId="0" applyNumberFormat="1" applyFont="1" applyFill="1" applyBorder="1" applyAlignment="1">
      <alignment horizontal="right" vertical="top" wrapText="1"/>
    </xf>
    <xf numFmtId="2" fontId="10" fillId="2" borderId="2" xfId="0" applyNumberFormat="1" applyFont="1" applyFill="1" applyBorder="1" applyAlignment="1">
      <alignment horizontal="right"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6" xfId="0" applyNumberFormat="1" applyFont="1" applyFill="1" applyBorder="1" applyAlignment="1">
      <alignment horizontal="right" wrapText="1"/>
    </xf>
    <xf numFmtId="2" fontId="10" fillId="2" borderId="2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29" xfId="0" applyFont="1" applyFill="1" applyBorder="1" applyAlignment="1">
      <alignment horizontal="right" vertical="top" wrapText="1"/>
    </xf>
    <xf numFmtId="0" fontId="10" fillId="2" borderId="22" xfId="0" applyFont="1" applyFill="1" applyBorder="1" applyAlignment="1">
      <alignment horizontal="right" vertical="top" wrapText="1"/>
    </xf>
    <xf numFmtId="0" fontId="10" fillId="2" borderId="30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right" vertical="top" wrapText="1"/>
    </xf>
    <xf numFmtId="0" fontId="10" fillId="2" borderId="5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wrapText="1"/>
    </xf>
    <xf numFmtId="0" fontId="10" fillId="2" borderId="7" xfId="0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14" fillId="2" borderId="0" xfId="1" applyFont="1" applyFill="1" applyAlignment="1" applyProtection="1">
      <alignment horizontal="left" wrapText="1"/>
    </xf>
    <xf numFmtId="0" fontId="10" fillId="2" borderId="0" xfId="0" applyFont="1" applyFill="1" applyAlignment="1">
      <alignment horizontal="center"/>
    </xf>
    <xf numFmtId="0" fontId="14" fillId="2" borderId="0" xfId="1" applyFont="1" applyFill="1" applyAlignment="1" applyProtection="1">
      <alignment horizontal="center"/>
    </xf>
    <xf numFmtId="0" fontId="14" fillId="2" borderId="8" xfId="1" applyFont="1" applyFill="1" applyBorder="1" applyAlignment="1" applyProtection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3977DA85910023F7B305E7CDD24F17DED270CFEFB66DBAA9C12FAC4F47D028EF85FF6D5CDB7FA60F0AA0B3947t3LB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3977DA85910023F7B305E7CDD24F17DED260EFAF76FDBAA9C12FAC4F47D028EEA5FAEDBCEB3E26AA6E54D6C4B3055C82B528256B492t8L0G" TargetMode="External"/><Relationship Id="rId1" Type="http://schemas.openxmlformats.org/officeDocument/2006/relationships/hyperlink" Target="consultantplus://offline/ref=23977DA85910023F7B305E7CDD24F17DED270CFEFB66DBAA9C12FAC4F47D028EF85FF6D5CDB7FA60F0AA0B3947t3LBG" TargetMode="External"/><Relationship Id="rId6" Type="http://schemas.openxmlformats.org/officeDocument/2006/relationships/hyperlink" Target="consultantplus://offline/ref=23977DA85910023F7B305E7CDD24F17DED270CFDFC6CDBAA9C12FAC4F47D028EF85FF6D5CDB7FA60F0AA0B3947t3LBG" TargetMode="External"/><Relationship Id="rId5" Type="http://schemas.openxmlformats.org/officeDocument/2006/relationships/hyperlink" Target="consultantplus://offline/ref=23977DA85910023F7B305E7CDD24F17DED270CFDFC6CDBAA9C12FAC4F47D028EF85FF6D5CDB7FA60F0AA0B3947t3LBG" TargetMode="External"/><Relationship Id="rId4" Type="http://schemas.openxmlformats.org/officeDocument/2006/relationships/hyperlink" Target="consultantplus://offline/ref=23977DA85910023F7B305E7CDD24F17DED270CFEFB66DBAA9C12FAC4F47D028EF85FF6D5CDB7FA60F0AA0B3947t3L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8"/>
  <sheetViews>
    <sheetView tabSelected="1" topLeftCell="A7" workbookViewId="0">
      <selection activeCell="I139" sqref="I139"/>
    </sheetView>
  </sheetViews>
  <sheetFormatPr defaultRowHeight="12.75" x14ac:dyDescent="0.2"/>
  <cols>
    <col min="1" max="1" width="0.140625" style="25" customWidth="1"/>
    <col min="2" max="2" width="42" style="25" customWidth="1"/>
    <col min="3" max="3" width="8.28515625" style="25" customWidth="1"/>
    <col min="4" max="4" width="20.28515625" style="25" customWidth="1"/>
    <col min="5" max="5" width="8.28515625" style="25" customWidth="1"/>
    <col min="6" max="6" width="7.140625" style="25" customWidth="1"/>
    <col min="7" max="7" width="5.85546875" style="25" customWidth="1"/>
    <col min="8" max="8" width="14.5703125" style="25" customWidth="1"/>
    <col min="9" max="9" width="15.42578125" style="25" customWidth="1"/>
    <col min="10" max="10" width="14.7109375" style="25" customWidth="1"/>
    <col min="11" max="12" width="9.140625" style="25"/>
    <col min="13" max="13" width="10.5703125" style="25" bestFit="1" customWidth="1"/>
    <col min="14" max="16384" width="9.140625" style="25"/>
  </cols>
  <sheetData>
    <row r="1" spans="2:10" x14ac:dyDescent="0.2">
      <c r="B1" s="133" t="s">
        <v>18</v>
      </c>
      <c r="C1" s="133"/>
      <c r="D1" s="133"/>
      <c r="E1" s="133"/>
      <c r="F1" s="133"/>
      <c r="G1" s="133"/>
      <c r="H1" s="133"/>
      <c r="I1" s="133"/>
      <c r="J1" s="133"/>
    </row>
    <row r="2" spans="2:10" ht="13.5" thickBot="1" x14ac:dyDescent="0.25">
      <c r="B2" s="26"/>
    </row>
    <row r="3" spans="2:10" ht="15.75" customHeight="1" x14ac:dyDescent="0.2">
      <c r="B3" s="27" t="s">
        <v>19</v>
      </c>
      <c r="C3" s="92" t="s">
        <v>21</v>
      </c>
      <c r="D3" s="95" t="s">
        <v>22</v>
      </c>
      <c r="E3" s="95" t="s">
        <v>23</v>
      </c>
      <c r="F3" s="98" t="s">
        <v>24</v>
      </c>
      <c r="G3" s="95" t="s">
        <v>25</v>
      </c>
      <c r="H3" s="107" t="s">
        <v>26</v>
      </c>
      <c r="I3" s="108"/>
      <c r="J3" s="109"/>
    </row>
    <row r="4" spans="2:10" ht="15.75" customHeight="1" x14ac:dyDescent="0.2">
      <c r="B4" s="28" t="s">
        <v>20</v>
      </c>
      <c r="C4" s="93"/>
      <c r="D4" s="96"/>
      <c r="E4" s="96"/>
      <c r="F4" s="99"/>
      <c r="G4" s="96"/>
      <c r="H4" s="110" t="s">
        <v>27</v>
      </c>
      <c r="I4" s="111"/>
      <c r="J4" s="112"/>
    </row>
    <row r="5" spans="2:10" ht="16.5" customHeight="1" thickBot="1" x14ac:dyDescent="0.25">
      <c r="B5" s="29"/>
      <c r="C5" s="93"/>
      <c r="D5" s="96"/>
      <c r="E5" s="96"/>
      <c r="F5" s="99"/>
      <c r="G5" s="96"/>
      <c r="H5" s="113" t="s">
        <v>28</v>
      </c>
      <c r="I5" s="114"/>
      <c r="J5" s="115"/>
    </row>
    <row r="6" spans="2:10" x14ac:dyDescent="0.2">
      <c r="B6" s="29"/>
      <c r="C6" s="93"/>
      <c r="D6" s="96"/>
      <c r="E6" s="96"/>
      <c r="F6" s="99"/>
      <c r="G6" s="96"/>
      <c r="H6" s="30" t="s">
        <v>168</v>
      </c>
      <c r="I6" s="30" t="s">
        <v>179</v>
      </c>
      <c r="J6" s="30" t="s">
        <v>178</v>
      </c>
    </row>
    <row r="7" spans="2:10" ht="89.25" customHeight="1" thickBot="1" x14ac:dyDescent="0.25">
      <c r="B7" s="31"/>
      <c r="C7" s="94"/>
      <c r="D7" s="97"/>
      <c r="E7" s="97"/>
      <c r="F7" s="99"/>
      <c r="G7" s="97"/>
      <c r="H7" s="32" t="s">
        <v>29</v>
      </c>
      <c r="I7" s="32" t="s">
        <v>113</v>
      </c>
      <c r="J7" s="32" t="s">
        <v>30</v>
      </c>
    </row>
    <row r="8" spans="2:10" ht="13.5" thickBot="1" x14ac:dyDescent="0.25">
      <c r="B8" s="33">
        <v>1</v>
      </c>
      <c r="C8" s="34">
        <v>2</v>
      </c>
      <c r="D8" s="34">
        <v>3</v>
      </c>
      <c r="E8" s="35">
        <v>4</v>
      </c>
      <c r="F8" s="36">
        <v>5</v>
      </c>
      <c r="G8" s="34">
        <v>6</v>
      </c>
      <c r="H8" s="34">
        <v>7</v>
      </c>
      <c r="I8" s="34">
        <v>9</v>
      </c>
      <c r="J8" s="34">
        <v>10</v>
      </c>
    </row>
    <row r="9" spans="2:10" ht="26.25" thickBot="1" x14ac:dyDescent="0.25">
      <c r="B9" s="37" t="s">
        <v>114</v>
      </c>
      <c r="C9" s="38"/>
      <c r="D9" s="38"/>
      <c r="E9" s="39"/>
      <c r="F9" s="40"/>
      <c r="G9" s="38"/>
      <c r="H9" s="38"/>
      <c r="I9" s="38"/>
      <c r="J9" s="38"/>
    </row>
    <row r="10" spans="2:10" ht="26.25" thickBot="1" x14ac:dyDescent="0.25">
      <c r="B10" s="41" t="s">
        <v>31</v>
      </c>
      <c r="C10" s="34">
        <v>1</v>
      </c>
      <c r="D10" s="38"/>
      <c r="E10" s="35" t="s">
        <v>32</v>
      </c>
      <c r="F10" s="36" t="s">
        <v>32</v>
      </c>
      <c r="G10" s="38"/>
      <c r="H10" s="42">
        <f>H11+H13+H14+H15+H16+H17+H18+H12</f>
        <v>232540.34999999998</v>
      </c>
      <c r="I10" s="42"/>
      <c r="J10" s="42"/>
    </row>
    <row r="11" spans="2:10" ht="13.5" hidden="1" thickBot="1" x14ac:dyDescent="0.25">
      <c r="B11" s="37"/>
      <c r="C11" s="34"/>
      <c r="D11" s="38" t="s">
        <v>164</v>
      </c>
      <c r="E11" s="35"/>
      <c r="F11" s="36"/>
      <c r="G11" s="38"/>
      <c r="H11" s="42">
        <v>0</v>
      </c>
      <c r="I11" s="42"/>
      <c r="J11" s="42"/>
    </row>
    <row r="12" spans="2:10" ht="13.5" thickBot="1" x14ac:dyDescent="0.25">
      <c r="B12" s="37"/>
      <c r="C12" s="34"/>
      <c r="D12" s="38" t="s">
        <v>34</v>
      </c>
      <c r="E12" s="35"/>
      <c r="F12" s="36"/>
      <c r="G12" s="38"/>
      <c r="H12" s="91">
        <v>9376.4599999999991</v>
      </c>
      <c r="I12" s="42"/>
      <c r="J12" s="42"/>
    </row>
    <row r="13" spans="2:10" ht="13.5" thickBot="1" x14ac:dyDescent="0.25">
      <c r="B13" s="37"/>
      <c r="C13" s="34"/>
      <c r="D13" s="38" t="s">
        <v>33</v>
      </c>
      <c r="E13" s="35"/>
      <c r="F13" s="36"/>
      <c r="G13" s="38"/>
      <c r="H13" s="91">
        <v>215622.49</v>
      </c>
      <c r="I13" s="42"/>
      <c r="J13" s="42"/>
    </row>
    <row r="14" spans="2:10" ht="13.5" hidden="1" thickBot="1" x14ac:dyDescent="0.25">
      <c r="B14" s="37"/>
      <c r="C14" s="34"/>
      <c r="D14" s="38" t="s">
        <v>34</v>
      </c>
      <c r="E14" s="35"/>
      <c r="F14" s="36"/>
      <c r="G14" s="38"/>
      <c r="H14" s="91">
        <v>0</v>
      </c>
      <c r="I14" s="42"/>
      <c r="J14" s="42"/>
    </row>
    <row r="15" spans="2:10" ht="12" hidden="1" customHeight="1" thickBot="1" x14ac:dyDescent="0.25">
      <c r="B15" s="37"/>
      <c r="C15" s="34"/>
      <c r="D15" s="38" t="s">
        <v>169</v>
      </c>
      <c r="E15" s="35"/>
      <c r="F15" s="36"/>
      <c r="G15" s="38"/>
      <c r="H15" s="91"/>
      <c r="I15" s="42"/>
      <c r="J15" s="42"/>
    </row>
    <row r="16" spans="2:10" ht="13.5" thickBot="1" x14ac:dyDescent="0.25">
      <c r="B16" s="37"/>
      <c r="C16" s="34"/>
      <c r="D16" s="38" t="s">
        <v>35</v>
      </c>
      <c r="E16" s="35"/>
      <c r="F16" s="36"/>
      <c r="G16" s="38"/>
      <c r="H16" s="91">
        <v>482.28</v>
      </c>
      <c r="I16" s="42"/>
      <c r="J16" s="42"/>
    </row>
    <row r="17" spans="2:10" ht="13.5" thickBot="1" x14ac:dyDescent="0.25">
      <c r="B17" s="37"/>
      <c r="C17" s="34"/>
      <c r="D17" s="38" t="s">
        <v>36</v>
      </c>
      <c r="E17" s="35"/>
      <c r="F17" s="36"/>
      <c r="G17" s="38"/>
      <c r="H17" s="91">
        <v>7059.12</v>
      </c>
      <c r="I17" s="42"/>
      <c r="J17" s="42"/>
    </row>
    <row r="18" spans="2:10" ht="13.5" thickBot="1" x14ac:dyDescent="0.25">
      <c r="B18" s="37"/>
      <c r="C18" s="34"/>
      <c r="D18" s="38"/>
      <c r="E18" s="35"/>
      <c r="F18" s="36"/>
      <c r="G18" s="38"/>
      <c r="H18" s="42"/>
      <c r="I18" s="42"/>
      <c r="J18" s="42"/>
    </row>
    <row r="19" spans="2:10" ht="26.25" thickBot="1" x14ac:dyDescent="0.25">
      <c r="B19" s="41" t="s">
        <v>38</v>
      </c>
      <c r="C19" s="34">
        <v>2</v>
      </c>
      <c r="D19" s="38"/>
      <c r="E19" s="35" t="s">
        <v>32</v>
      </c>
      <c r="F19" s="36" t="s">
        <v>32</v>
      </c>
      <c r="G19" s="38"/>
      <c r="H19" s="42"/>
      <c r="I19" s="42"/>
      <c r="J19" s="42"/>
    </row>
    <row r="20" spans="2:10" ht="13.5" thickBot="1" x14ac:dyDescent="0.25">
      <c r="B20" s="37" t="s">
        <v>39</v>
      </c>
      <c r="C20" s="34">
        <v>1000</v>
      </c>
      <c r="D20" s="34" t="s">
        <v>32</v>
      </c>
      <c r="E20" s="35" t="s">
        <v>32</v>
      </c>
      <c r="F20" s="36" t="s">
        <v>32</v>
      </c>
      <c r="G20" s="34" t="s">
        <v>32</v>
      </c>
      <c r="H20" s="42">
        <f>H25+H49</f>
        <v>4014100</v>
      </c>
      <c r="I20" s="42">
        <f t="shared" ref="I20:J20" si="0">I25+I49</f>
        <v>3951100</v>
      </c>
      <c r="J20" s="42">
        <f t="shared" si="0"/>
        <v>3963100</v>
      </c>
    </row>
    <row r="21" spans="2:10" x14ac:dyDescent="0.2">
      <c r="B21" s="43" t="s">
        <v>5</v>
      </c>
      <c r="C21" s="92">
        <v>1100</v>
      </c>
      <c r="D21" s="101"/>
      <c r="E21" s="103">
        <v>120</v>
      </c>
      <c r="F21" s="105">
        <v>121</v>
      </c>
      <c r="G21" s="109" t="s">
        <v>32</v>
      </c>
      <c r="H21" s="116"/>
      <c r="I21" s="116"/>
      <c r="J21" s="116"/>
    </row>
    <row r="22" spans="2:10" ht="13.5" thickBot="1" x14ac:dyDescent="0.25">
      <c r="B22" s="37" t="s">
        <v>40</v>
      </c>
      <c r="C22" s="100"/>
      <c r="D22" s="102"/>
      <c r="E22" s="104"/>
      <c r="F22" s="106"/>
      <c r="G22" s="115"/>
      <c r="H22" s="117"/>
      <c r="I22" s="117"/>
      <c r="J22" s="117"/>
    </row>
    <row r="23" spans="2:10" ht="13.5" thickBot="1" x14ac:dyDescent="0.25">
      <c r="B23" s="37" t="s">
        <v>5</v>
      </c>
      <c r="C23" s="34">
        <v>1110</v>
      </c>
      <c r="D23" s="38"/>
      <c r="E23" s="39"/>
      <c r="F23" s="40"/>
      <c r="G23" s="38"/>
      <c r="H23" s="42"/>
      <c r="I23" s="42"/>
      <c r="J23" s="42"/>
    </row>
    <row r="24" spans="2:10" ht="13.5" thickBot="1" x14ac:dyDescent="0.25">
      <c r="B24" s="37"/>
      <c r="C24" s="34"/>
      <c r="D24" s="38"/>
      <c r="E24" s="39"/>
      <c r="F24" s="40"/>
      <c r="G24" s="38"/>
      <c r="H24" s="42"/>
      <c r="I24" s="42"/>
      <c r="J24" s="42"/>
    </row>
    <row r="25" spans="2:10" ht="26.25" thickBot="1" x14ac:dyDescent="0.25">
      <c r="B25" s="37" t="s">
        <v>41</v>
      </c>
      <c r="C25" s="34">
        <v>1200</v>
      </c>
      <c r="D25" s="38"/>
      <c r="E25" s="44">
        <v>130</v>
      </c>
      <c r="F25" s="45">
        <v>131</v>
      </c>
      <c r="G25" s="38"/>
      <c r="H25" s="42">
        <f>H26+H36</f>
        <v>3913100</v>
      </c>
      <c r="I25" s="42">
        <f t="shared" ref="I25:J25" si="1">I26+I36</f>
        <v>3913100</v>
      </c>
      <c r="J25" s="42">
        <f t="shared" si="1"/>
        <v>3925100</v>
      </c>
    </row>
    <row r="26" spans="2:10" ht="67.5" customHeight="1" thickBot="1" x14ac:dyDescent="0.25">
      <c r="B26" s="37" t="s">
        <v>42</v>
      </c>
      <c r="C26" s="34">
        <v>1210</v>
      </c>
      <c r="D26" s="38"/>
      <c r="E26" s="44">
        <v>130</v>
      </c>
      <c r="F26" s="45">
        <v>131</v>
      </c>
      <c r="G26" s="34" t="s">
        <v>32</v>
      </c>
      <c r="H26" s="42">
        <f>H27+H28+H29+H30+H31+H32++H33+H34+H35</f>
        <v>3803100</v>
      </c>
      <c r="I26" s="42">
        <f t="shared" ref="I26:J26" si="2">I27+I28+I29+I30+I31+I32++I33+I34+I35</f>
        <v>3803100</v>
      </c>
      <c r="J26" s="42">
        <f t="shared" si="2"/>
        <v>3815100</v>
      </c>
    </row>
    <row r="27" spans="2:10" ht="80.25" customHeight="1" thickBot="1" x14ac:dyDescent="0.25">
      <c r="B27" s="37" t="s">
        <v>43</v>
      </c>
      <c r="C27" s="38"/>
      <c r="D27" s="38" t="s">
        <v>44</v>
      </c>
      <c r="E27" s="44">
        <v>130</v>
      </c>
      <c r="F27" s="45">
        <v>131</v>
      </c>
      <c r="G27" s="38"/>
      <c r="H27" s="91">
        <v>131300</v>
      </c>
      <c r="I27" s="91">
        <f>H27</f>
        <v>131300</v>
      </c>
      <c r="J27" s="91">
        <f>H27</f>
        <v>131300</v>
      </c>
    </row>
    <row r="28" spans="2:10" ht="66.75" customHeight="1" thickBot="1" x14ac:dyDescent="0.25">
      <c r="B28" s="37" t="s">
        <v>45</v>
      </c>
      <c r="C28" s="38"/>
      <c r="D28" s="38" t="s">
        <v>7</v>
      </c>
      <c r="E28" s="44">
        <v>130</v>
      </c>
      <c r="F28" s="45">
        <v>131</v>
      </c>
      <c r="G28" s="38"/>
      <c r="H28" s="91">
        <v>1795100</v>
      </c>
      <c r="I28" s="91">
        <f>H28</f>
        <v>1795100</v>
      </c>
      <c r="J28" s="91">
        <v>1807100</v>
      </c>
    </row>
    <row r="29" spans="2:10" ht="153.75" customHeight="1" thickBot="1" x14ac:dyDescent="0.25">
      <c r="B29" s="37" t="s">
        <v>46</v>
      </c>
      <c r="C29" s="38"/>
      <c r="D29" s="38" t="s">
        <v>2</v>
      </c>
      <c r="E29" s="44">
        <v>130</v>
      </c>
      <c r="F29" s="45">
        <v>131</v>
      </c>
      <c r="G29" s="38"/>
      <c r="H29" s="91">
        <v>1760000</v>
      </c>
      <c r="I29" s="91">
        <f>H29</f>
        <v>1760000</v>
      </c>
      <c r="J29" s="91">
        <f>H29</f>
        <v>1760000</v>
      </c>
    </row>
    <row r="30" spans="2:10" ht="64.5" thickBot="1" x14ac:dyDescent="0.25">
      <c r="B30" s="37" t="s">
        <v>170</v>
      </c>
      <c r="C30" s="34"/>
      <c r="D30" s="38" t="s">
        <v>171</v>
      </c>
      <c r="E30" s="46">
        <v>130</v>
      </c>
      <c r="F30" s="36">
        <v>131</v>
      </c>
      <c r="G30" s="38"/>
      <c r="H30" s="91">
        <v>80700</v>
      </c>
      <c r="I30" s="91">
        <f t="shared" ref="I30" si="3">H30</f>
        <v>80700</v>
      </c>
      <c r="J30" s="91">
        <f t="shared" ref="J30" si="4">H30</f>
        <v>80700</v>
      </c>
    </row>
    <row r="31" spans="2:10" ht="106.5" hidden="1" customHeight="1" thickBot="1" x14ac:dyDescent="0.25">
      <c r="B31" s="37" t="s">
        <v>47</v>
      </c>
      <c r="C31" s="38"/>
      <c r="D31" s="38" t="s">
        <v>48</v>
      </c>
      <c r="E31" s="44">
        <v>130</v>
      </c>
      <c r="F31" s="45">
        <v>131</v>
      </c>
      <c r="G31" s="38"/>
      <c r="H31" s="42"/>
      <c r="I31" s="42">
        <f>H31</f>
        <v>0</v>
      </c>
      <c r="J31" s="42">
        <f>H31</f>
        <v>0</v>
      </c>
    </row>
    <row r="32" spans="2:10" ht="68.25" hidden="1" customHeight="1" thickBot="1" x14ac:dyDescent="0.25">
      <c r="B32" s="37" t="s">
        <v>49</v>
      </c>
      <c r="C32" s="38"/>
      <c r="D32" s="38" t="s">
        <v>50</v>
      </c>
      <c r="E32" s="44">
        <v>130</v>
      </c>
      <c r="F32" s="45">
        <v>131</v>
      </c>
      <c r="G32" s="38"/>
      <c r="H32" s="42"/>
      <c r="I32" s="42"/>
      <c r="J32" s="42"/>
    </row>
    <row r="33" spans="2:10" ht="39" thickBot="1" x14ac:dyDescent="0.25">
      <c r="B33" s="37" t="s">
        <v>51</v>
      </c>
      <c r="C33" s="38"/>
      <c r="D33" s="38" t="s">
        <v>172</v>
      </c>
      <c r="E33" s="44">
        <v>130</v>
      </c>
      <c r="F33" s="47">
        <v>131</v>
      </c>
      <c r="G33" s="38"/>
      <c r="H33" s="91">
        <v>36000</v>
      </c>
      <c r="I33" s="91">
        <f t="shared" ref="I33" si="5">H33</f>
        <v>36000</v>
      </c>
      <c r="J33" s="91">
        <f t="shared" ref="J33" si="6">H33</f>
        <v>36000</v>
      </c>
    </row>
    <row r="34" spans="2:10" ht="48" hidden="1" customHeight="1" thickBot="1" x14ac:dyDescent="0.25">
      <c r="B34" s="37" t="s">
        <v>52</v>
      </c>
      <c r="C34" s="38"/>
      <c r="D34" s="38" t="s">
        <v>53</v>
      </c>
      <c r="E34" s="44">
        <v>130</v>
      </c>
      <c r="F34" s="45">
        <v>131</v>
      </c>
      <c r="G34" s="38"/>
      <c r="H34" s="42"/>
      <c r="I34" s="42"/>
      <c r="J34" s="42"/>
    </row>
    <row r="35" spans="2:10" ht="75.75" hidden="1" customHeight="1" thickBot="1" x14ac:dyDescent="0.25">
      <c r="B35" s="37" t="s">
        <v>165</v>
      </c>
      <c r="C35" s="38"/>
      <c r="D35" s="38" t="s">
        <v>54</v>
      </c>
      <c r="E35" s="44">
        <v>130</v>
      </c>
      <c r="F35" s="45">
        <v>131</v>
      </c>
      <c r="G35" s="38"/>
      <c r="H35" s="42"/>
      <c r="I35" s="42"/>
      <c r="J35" s="42"/>
    </row>
    <row r="36" spans="2:10" ht="13.5" thickBot="1" x14ac:dyDescent="0.25">
      <c r="B36" s="37" t="s">
        <v>55</v>
      </c>
      <c r="C36" s="38"/>
      <c r="D36" s="38"/>
      <c r="E36" s="44">
        <v>130</v>
      </c>
      <c r="F36" s="45">
        <v>131</v>
      </c>
      <c r="G36" s="38"/>
      <c r="H36" s="42">
        <f>H37+H38+H39+H40</f>
        <v>110000</v>
      </c>
      <c r="I36" s="42">
        <f t="shared" ref="I36:J36" si="7">I37+I38+I39+I40</f>
        <v>110000</v>
      </c>
      <c r="J36" s="42">
        <f t="shared" si="7"/>
        <v>110000</v>
      </c>
    </row>
    <row r="37" spans="2:10" ht="26.25" thickBot="1" x14ac:dyDescent="0.25">
      <c r="B37" s="48" t="s">
        <v>56</v>
      </c>
      <c r="C37" s="38"/>
      <c r="D37" s="38" t="s">
        <v>57</v>
      </c>
      <c r="E37" s="44">
        <v>130</v>
      </c>
      <c r="F37" s="47">
        <v>131</v>
      </c>
      <c r="G37" s="38"/>
      <c r="H37" s="91">
        <v>10000</v>
      </c>
      <c r="I37" s="91">
        <f>H37</f>
        <v>10000</v>
      </c>
      <c r="J37" s="91">
        <f>H37</f>
        <v>10000</v>
      </c>
    </row>
    <row r="38" spans="2:10" ht="39" thickBot="1" x14ac:dyDescent="0.25">
      <c r="B38" s="48" t="s">
        <v>58</v>
      </c>
      <c r="C38" s="38"/>
      <c r="D38" s="38" t="s">
        <v>59</v>
      </c>
      <c r="E38" s="44">
        <v>130</v>
      </c>
      <c r="F38" s="45">
        <v>131</v>
      </c>
      <c r="G38" s="38"/>
      <c r="H38" s="91">
        <v>100000</v>
      </c>
      <c r="I38" s="91">
        <f>H38</f>
        <v>100000</v>
      </c>
      <c r="J38" s="91">
        <f>H38</f>
        <v>100000</v>
      </c>
    </row>
    <row r="39" spans="2:10" ht="26.25" hidden="1" thickBot="1" x14ac:dyDescent="0.25">
      <c r="B39" s="48" t="s">
        <v>60</v>
      </c>
      <c r="C39" s="38"/>
      <c r="D39" s="38" t="s">
        <v>61</v>
      </c>
      <c r="E39" s="44">
        <v>130</v>
      </c>
      <c r="F39" s="45">
        <v>131</v>
      </c>
      <c r="G39" s="38"/>
      <c r="H39" s="42"/>
      <c r="I39" s="42"/>
      <c r="J39" s="42"/>
    </row>
    <row r="40" spans="2:10" ht="26.25" hidden="1" thickBot="1" x14ac:dyDescent="0.25">
      <c r="B40" s="48" t="s">
        <v>62</v>
      </c>
      <c r="C40" s="38"/>
      <c r="D40" s="38" t="s">
        <v>63</v>
      </c>
      <c r="E40" s="44">
        <v>130</v>
      </c>
      <c r="F40" s="45">
        <v>131</v>
      </c>
      <c r="G40" s="38"/>
      <c r="H40" s="42"/>
      <c r="I40" s="42"/>
      <c r="J40" s="42"/>
    </row>
    <row r="41" spans="2:10" ht="26.25" thickBot="1" x14ac:dyDescent="0.25">
      <c r="B41" s="37" t="s">
        <v>64</v>
      </c>
      <c r="C41" s="34">
        <v>1300</v>
      </c>
      <c r="D41" s="38"/>
      <c r="E41" s="44">
        <v>140</v>
      </c>
      <c r="F41" s="40"/>
      <c r="G41" s="34" t="s">
        <v>32</v>
      </c>
      <c r="H41" s="42"/>
      <c r="I41" s="42"/>
      <c r="J41" s="42"/>
    </row>
    <row r="42" spans="2:10" ht="13.5" thickBot="1" x14ac:dyDescent="0.25">
      <c r="B42" s="37" t="s">
        <v>5</v>
      </c>
      <c r="C42" s="34">
        <v>1310</v>
      </c>
      <c r="D42" s="38"/>
      <c r="E42" s="44">
        <v>140</v>
      </c>
      <c r="F42" s="40"/>
      <c r="G42" s="38"/>
      <c r="H42" s="42"/>
      <c r="I42" s="42"/>
      <c r="J42" s="42"/>
    </row>
    <row r="43" spans="2:10" ht="13.5" thickBot="1" x14ac:dyDescent="0.25">
      <c r="B43" s="48" t="s">
        <v>9</v>
      </c>
      <c r="C43" s="38"/>
      <c r="D43" s="38"/>
      <c r="E43" s="39"/>
      <c r="F43" s="40"/>
      <c r="G43" s="38"/>
      <c r="H43" s="42"/>
      <c r="I43" s="42"/>
      <c r="J43" s="42"/>
    </row>
    <row r="44" spans="2:10" ht="13.5" thickBot="1" x14ac:dyDescent="0.25">
      <c r="B44" s="37" t="s">
        <v>65</v>
      </c>
      <c r="C44" s="34">
        <v>1400</v>
      </c>
      <c r="D44" s="38"/>
      <c r="E44" s="44">
        <v>150</v>
      </c>
      <c r="F44" s="40"/>
      <c r="G44" s="34" t="s">
        <v>32</v>
      </c>
      <c r="H44" s="42"/>
      <c r="I44" s="42"/>
      <c r="J44" s="42"/>
    </row>
    <row r="45" spans="2:10" ht="13.5" thickBot="1" x14ac:dyDescent="0.25">
      <c r="B45" s="37" t="s">
        <v>5</v>
      </c>
      <c r="C45" s="34">
        <v>1410</v>
      </c>
      <c r="D45" s="38"/>
      <c r="E45" s="44">
        <v>150</v>
      </c>
      <c r="F45" s="40"/>
      <c r="G45" s="38"/>
      <c r="H45" s="42"/>
      <c r="I45" s="42"/>
      <c r="J45" s="42"/>
    </row>
    <row r="46" spans="2:10" ht="13.5" thickBot="1" x14ac:dyDescent="0.25">
      <c r="B46" s="48" t="s">
        <v>9</v>
      </c>
      <c r="C46" s="38"/>
      <c r="D46" s="38"/>
      <c r="E46" s="39"/>
      <c r="F46" s="40"/>
      <c r="G46" s="38"/>
      <c r="H46" s="42"/>
      <c r="I46" s="42"/>
      <c r="J46" s="42"/>
    </row>
    <row r="47" spans="2:10" ht="13.5" thickBot="1" x14ac:dyDescent="0.25">
      <c r="B47" s="37" t="s">
        <v>66</v>
      </c>
      <c r="C47" s="34">
        <v>1500</v>
      </c>
      <c r="D47" s="38"/>
      <c r="E47" s="44">
        <v>180</v>
      </c>
      <c r="F47" s="40"/>
      <c r="G47" s="34" t="s">
        <v>32</v>
      </c>
      <c r="H47" s="42"/>
      <c r="I47" s="42"/>
      <c r="J47" s="42"/>
    </row>
    <row r="48" spans="2:10" ht="13.5" thickBot="1" x14ac:dyDescent="0.25">
      <c r="B48" s="37" t="s">
        <v>5</v>
      </c>
      <c r="C48" s="38"/>
      <c r="D48" s="38"/>
      <c r="E48" s="39"/>
      <c r="F48" s="40"/>
      <c r="G48" s="38"/>
      <c r="H48" s="42"/>
      <c r="I48" s="42"/>
      <c r="J48" s="42"/>
    </row>
    <row r="49" spans="2:10" ht="13.5" thickBot="1" x14ac:dyDescent="0.25">
      <c r="B49" s="37" t="s">
        <v>67</v>
      </c>
      <c r="C49" s="34">
        <v>1510</v>
      </c>
      <c r="D49" s="38"/>
      <c r="E49" s="46">
        <v>150</v>
      </c>
      <c r="F49" s="36">
        <v>152</v>
      </c>
      <c r="G49" s="38"/>
      <c r="H49" s="42">
        <f>H51+H52+H53+H54+H55+H50</f>
        <v>101000</v>
      </c>
      <c r="I49" s="42">
        <f>I51+I52+I53+I54+I55+I50</f>
        <v>38000</v>
      </c>
      <c r="J49" s="42">
        <f>J51+J52+J53+J54+J55+J50</f>
        <v>38000</v>
      </c>
    </row>
    <row r="50" spans="2:10" ht="26.25" thickBot="1" x14ac:dyDescent="0.25">
      <c r="B50" s="37" t="s">
        <v>173</v>
      </c>
      <c r="C50" s="34"/>
      <c r="D50" s="38" t="s">
        <v>74</v>
      </c>
      <c r="E50" s="46">
        <v>150</v>
      </c>
      <c r="F50" s="36">
        <v>152</v>
      </c>
      <c r="G50" s="38"/>
      <c r="H50" s="42"/>
      <c r="I50" s="42"/>
      <c r="J50" s="42"/>
    </row>
    <row r="51" spans="2:10" ht="162" customHeight="1" thickBot="1" x14ac:dyDescent="0.25">
      <c r="B51" s="37" t="s">
        <v>68</v>
      </c>
      <c r="C51" s="34"/>
      <c r="D51" s="38" t="s">
        <v>69</v>
      </c>
      <c r="E51" s="46">
        <v>150</v>
      </c>
      <c r="F51" s="36">
        <v>152</v>
      </c>
      <c r="G51" s="38"/>
      <c r="H51" s="91">
        <v>25000</v>
      </c>
      <c r="I51" s="91">
        <f>H51</f>
        <v>25000</v>
      </c>
      <c r="J51" s="91">
        <f>H51</f>
        <v>25000</v>
      </c>
    </row>
    <row r="52" spans="2:10" ht="39" thickBot="1" x14ac:dyDescent="0.25">
      <c r="B52" s="37" t="s">
        <v>71</v>
      </c>
      <c r="C52" s="34"/>
      <c r="D52" s="38" t="s">
        <v>72</v>
      </c>
      <c r="E52" s="46">
        <v>150</v>
      </c>
      <c r="F52" s="36">
        <v>152</v>
      </c>
      <c r="G52" s="38"/>
      <c r="H52" s="91">
        <v>13000</v>
      </c>
      <c r="I52" s="91">
        <f>H52</f>
        <v>13000</v>
      </c>
      <c r="J52" s="91">
        <f>H52</f>
        <v>13000</v>
      </c>
    </row>
    <row r="53" spans="2:10" ht="39" hidden="1" thickBot="1" x14ac:dyDescent="0.25">
      <c r="B53" s="37" t="s">
        <v>73</v>
      </c>
      <c r="C53" s="34"/>
      <c r="D53" s="38" t="s">
        <v>74</v>
      </c>
      <c r="E53" s="46">
        <v>150</v>
      </c>
      <c r="F53" s="36">
        <v>152</v>
      </c>
      <c r="G53" s="38"/>
      <c r="H53" s="42"/>
      <c r="I53" s="42"/>
      <c r="J53" s="42"/>
    </row>
    <row r="54" spans="2:10" ht="39" thickBot="1" x14ac:dyDescent="0.25">
      <c r="B54" s="37" t="s">
        <v>75</v>
      </c>
      <c r="C54" s="34"/>
      <c r="D54" s="38" t="s">
        <v>76</v>
      </c>
      <c r="E54" s="46">
        <v>150</v>
      </c>
      <c r="F54" s="36">
        <v>152</v>
      </c>
      <c r="G54" s="38"/>
      <c r="H54" s="91">
        <v>63000</v>
      </c>
      <c r="I54" s="91"/>
      <c r="J54" s="91"/>
    </row>
    <row r="55" spans="2:10" ht="82.5" customHeight="1" thickBot="1" x14ac:dyDescent="0.25">
      <c r="B55" s="37" t="s">
        <v>115</v>
      </c>
      <c r="C55" s="34"/>
      <c r="D55" s="38" t="s">
        <v>77</v>
      </c>
      <c r="E55" s="46">
        <v>150</v>
      </c>
      <c r="F55" s="36">
        <v>152</v>
      </c>
      <c r="G55" s="49"/>
      <c r="H55" s="42"/>
      <c r="I55" s="42"/>
      <c r="J55" s="42"/>
    </row>
    <row r="56" spans="2:10" ht="26.25" thickBot="1" x14ac:dyDescent="0.25">
      <c r="B56" s="37" t="s">
        <v>78</v>
      </c>
      <c r="C56" s="34">
        <v>1520</v>
      </c>
      <c r="D56" s="38"/>
      <c r="E56" s="46">
        <v>180</v>
      </c>
      <c r="F56" s="36"/>
      <c r="G56" s="38"/>
      <c r="H56" s="42"/>
      <c r="I56" s="42"/>
      <c r="J56" s="42"/>
    </row>
    <row r="57" spans="2:10" ht="13.5" thickBot="1" x14ac:dyDescent="0.25">
      <c r="B57" s="48" t="s">
        <v>9</v>
      </c>
      <c r="C57" s="38"/>
      <c r="D57" s="38"/>
      <c r="E57" s="46"/>
      <c r="F57" s="36"/>
      <c r="G57" s="38"/>
      <c r="H57" s="42"/>
      <c r="I57" s="42"/>
      <c r="J57" s="42"/>
    </row>
    <row r="58" spans="2:10" ht="13.5" thickBot="1" x14ac:dyDescent="0.25">
      <c r="B58" s="37" t="s">
        <v>79</v>
      </c>
      <c r="C58" s="34">
        <v>1600</v>
      </c>
      <c r="D58" s="34" t="s">
        <v>32</v>
      </c>
      <c r="E58" s="46" t="s">
        <v>32</v>
      </c>
      <c r="F58" s="36" t="s">
        <v>32</v>
      </c>
      <c r="G58" s="34" t="s">
        <v>32</v>
      </c>
      <c r="H58" s="42"/>
      <c r="I58" s="42"/>
      <c r="J58" s="42"/>
    </row>
    <row r="59" spans="2:10" ht="13.5" thickBot="1" x14ac:dyDescent="0.25">
      <c r="B59" s="37" t="s">
        <v>5</v>
      </c>
      <c r="C59" s="38"/>
      <c r="D59" s="38"/>
      <c r="E59" s="46"/>
      <c r="F59" s="36"/>
      <c r="G59" s="38"/>
      <c r="H59" s="42"/>
      <c r="I59" s="42"/>
      <c r="J59" s="42"/>
    </row>
    <row r="60" spans="2:10" ht="13.5" thickBot="1" x14ac:dyDescent="0.25">
      <c r="B60" s="48" t="s">
        <v>9</v>
      </c>
      <c r="C60" s="34">
        <v>1610</v>
      </c>
      <c r="D60" s="38"/>
      <c r="E60" s="46"/>
      <c r="F60" s="36"/>
      <c r="G60" s="38"/>
      <c r="H60" s="42"/>
      <c r="I60" s="42"/>
      <c r="J60" s="42"/>
    </row>
    <row r="61" spans="2:10" ht="13.5" thickBot="1" x14ac:dyDescent="0.25">
      <c r="B61" s="50" t="s">
        <v>80</v>
      </c>
      <c r="C61" s="30">
        <v>1680</v>
      </c>
      <c r="D61" s="51"/>
      <c r="E61" s="52"/>
      <c r="F61" s="36"/>
      <c r="G61" s="51"/>
      <c r="H61" s="53"/>
      <c r="I61" s="53"/>
      <c r="J61" s="53"/>
    </row>
    <row r="62" spans="2:10" ht="13.5" thickBot="1" x14ac:dyDescent="0.25">
      <c r="B62" s="54" t="s">
        <v>81</v>
      </c>
      <c r="C62" s="55"/>
      <c r="D62" s="55"/>
      <c r="E62" s="56"/>
      <c r="F62" s="36"/>
      <c r="G62" s="55"/>
      <c r="H62" s="57"/>
      <c r="I62" s="57"/>
      <c r="J62" s="58"/>
    </row>
    <row r="63" spans="2:10" ht="39" thickBot="1" x14ac:dyDescent="0.25">
      <c r="B63" s="37" t="s">
        <v>82</v>
      </c>
      <c r="C63" s="34">
        <v>1681</v>
      </c>
      <c r="D63" s="38"/>
      <c r="E63" s="59">
        <v>510</v>
      </c>
      <c r="F63" s="36"/>
      <c r="G63" s="38"/>
      <c r="H63" s="42"/>
      <c r="I63" s="42"/>
      <c r="J63" s="42"/>
    </row>
    <row r="64" spans="2:10" ht="13.5" thickBot="1" x14ac:dyDescent="0.25">
      <c r="B64" s="37"/>
      <c r="C64" s="38"/>
      <c r="D64" s="38"/>
      <c r="E64" s="46"/>
      <c r="F64" s="36"/>
      <c r="G64" s="38"/>
      <c r="H64" s="42"/>
      <c r="I64" s="42"/>
      <c r="J64" s="42"/>
    </row>
    <row r="65" spans="2:10" ht="13.5" thickBot="1" x14ac:dyDescent="0.25">
      <c r="B65" s="43" t="s">
        <v>83</v>
      </c>
      <c r="C65" s="34">
        <v>2000</v>
      </c>
      <c r="D65" s="34" t="s">
        <v>32</v>
      </c>
      <c r="E65" s="52" t="s">
        <v>32</v>
      </c>
      <c r="F65" s="60" t="s">
        <v>32</v>
      </c>
      <c r="G65" s="34" t="s">
        <v>32</v>
      </c>
      <c r="H65" s="42">
        <f>H66+H102+H111</f>
        <v>4246640.3499999996</v>
      </c>
      <c r="I65" s="42">
        <f>I66+I102+I111</f>
        <v>3951100</v>
      </c>
      <c r="J65" s="42">
        <f>J66+J102+J111</f>
        <v>3963100</v>
      </c>
    </row>
    <row r="66" spans="2:10" ht="13.5" thickBot="1" x14ac:dyDescent="0.25">
      <c r="B66" s="40" t="s">
        <v>84</v>
      </c>
      <c r="C66" s="109">
        <v>2100</v>
      </c>
      <c r="D66" s="122"/>
      <c r="E66" s="40" t="s">
        <v>86</v>
      </c>
      <c r="F66" s="60"/>
      <c r="G66" s="118"/>
      <c r="H66" s="120">
        <f>H69+H83</f>
        <v>2989876.46</v>
      </c>
      <c r="I66" s="120">
        <f>I69+I83</f>
        <v>2980500</v>
      </c>
      <c r="J66" s="120">
        <f>J69+J83</f>
        <v>2980500</v>
      </c>
    </row>
    <row r="67" spans="2:10" ht="13.5" thickBot="1" x14ac:dyDescent="0.25">
      <c r="B67" s="37" t="s">
        <v>85</v>
      </c>
      <c r="C67" s="100"/>
      <c r="D67" s="102"/>
      <c r="E67" s="59"/>
      <c r="F67" s="60"/>
      <c r="G67" s="119"/>
      <c r="H67" s="121"/>
      <c r="I67" s="121"/>
      <c r="J67" s="121"/>
    </row>
    <row r="68" spans="2:10" ht="13.5" thickBot="1" x14ac:dyDescent="0.25">
      <c r="B68" s="37" t="s">
        <v>5</v>
      </c>
      <c r="C68" s="38"/>
      <c r="D68" s="38"/>
      <c r="E68" s="46"/>
      <c r="F68" s="60"/>
      <c r="G68" s="38"/>
      <c r="H68" s="42"/>
      <c r="I68" s="42"/>
      <c r="J68" s="42"/>
    </row>
    <row r="69" spans="2:10" ht="13.5" thickBot="1" x14ac:dyDescent="0.25">
      <c r="B69" s="37" t="s">
        <v>87</v>
      </c>
      <c r="C69" s="34">
        <v>2110</v>
      </c>
      <c r="D69" s="38"/>
      <c r="E69" s="46">
        <v>111</v>
      </c>
      <c r="F69" s="36"/>
      <c r="G69" s="49"/>
      <c r="H69" s="42">
        <f>H70+H71+H72+H73+H74+H75+H76</f>
        <v>2298700</v>
      </c>
      <c r="I69" s="42">
        <f>I70+I71+I72+I73+I74+I75</f>
        <v>2298700</v>
      </c>
      <c r="J69" s="42">
        <f>J70+J71+J72+J73+J74+J75</f>
        <v>2298700</v>
      </c>
    </row>
    <row r="70" spans="2:10" ht="13.5" thickBot="1" x14ac:dyDescent="0.25">
      <c r="B70" s="61"/>
      <c r="C70" s="49"/>
      <c r="D70" s="62" t="s">
        <v>7</v>
      </c>
      <c r="E70" s="46">
        <v>111</v>
      </c>
      <c r="F70" s="36">
        <v>211</v>
      </c>
      <c r="G70" s="49"/>
      <c r="H70" s="91">
        <v>884700</v>
      </c>
      <c r="I70" s="91">
        <f>H70</f>
        <v>884700</v>
      </c>
      <c r="J70" s="91">
        <f>H70</f>
        <v>884700</v>
      </c>
    </row>
    <row r="71" spans="2:10" ht="13.5" thickBot="1" x14ac:dyDescent="0.25">
      <c r="B71" s="61"/>
      <c r="C71" s="49"/>
      <c r="D71" s="62" t="s">
        <v>33</v>
      </c>
      <c r="E71" s="46">
        <v>111</v>
      </c>
      <c r="F71" s="36">
        <v>211</v>
      </c>
      <c r="G71" s="49"/>
      <c r="H71" s="42"/>
      <c r="I71" s="42"/>
      <c r="J71" s="42"/>
    </row>
    <row r="72" spans="2:10" ht="13.5" thickBot="1" x14ac:dyDescent="0.25">
      <c r="B72" s="37"/>
      <c r="C72" s="34"/>
      <c r="D72" s="38" t="s">
        <v>2</v>
      </c>
      <c r="E72" s="46">
        <v>111</v>
      </c>
      <c r="F72" s="36">
        <v>211</v>
      </c>
      <c r="G72" s="49"/>
      <c r="H72" s="91">
        <v>1352000</v>
      </c>
      <c r="I72" s="91">
        <f>H72</f>
        <v>1352000</v>
      </c>
      <c r="J72" s="91">
        <f>H72</f>
        <v>1352000</v>
      </c>
    </row>
    <row r="73" spans="2:10" ht="13.5" hidden="1" thickBot="1" x14ac:dyDescent="0.25">
      <c r="B73" s="37"/>
      <c r="C73" s="34"/>
      <c r="D73" s="38" t="s">
        <v>2</v>
      </c>
      <c r="E73" s="46">
        <v>111</v>
      </c>
      <c r="F73" s="36">
        <v>266</v>
      </c>
      <c r="G73" s="49"/>
      <c r="H73" s="42"/>
      <c r="I73" s="42"/>
      <c r="J73" s="42"/>
    </row>
    <row r="74" spans="2:10" ht="13.5" thickBot="1" x14ac:dyDescent="0.25">
      <c r="B74" s="37"/>
      <c r="C74" s="34"/>
      <c r="D74" s="38" t="s">
        <v>171</v>
      </c>
      <c r="E74" s="46">
        <v>111</v>
      </c>
      <c r="F74" s="36">
        <v>211</v>
      </c>
      <c r="G74" s="49"/>
      <c r="H74" s="91">
        <v>62000</v>
      </c>
      <c r="I74" s="91">
        <f>H74</f>
        <v>62000</v>
      </c>
      <c r="J74" s="91">
        <f>H74</f>
        <v>62000</v>
      </c>
    </row>
    <row r="75" spans="2:10" ht="13.5" hidden="1" thickBot="1" x14ac:dyDescent="0.25">
      <c r="B75" s="43"/>
      <c r="C75" s="30"/>
      <c r="D75" s="51" t="s">
        <v>0</v>
      </c>
      <c r="E75" s="52">
        <v>111</v>
      </c>
      <c r="F75" s="63">
        <v>266</v>
      </c>
      <c r="G75" s="64"/>
      <c r="H75" s="53"/>
      <c r="I75" s="53"/>
      <c r="J75" s="53"/>
    </row>
    <row r="76" spans="2:10" ht="13.5" thickBot="1" x14ac:dyDescent="0.25">
      <c r="B76" s="65"/>
      <c r="C76" s="66"/>
      <c r="D76" s="38"/>
      <c r="E76" s="65">
        <v>111</v>
      </c>
      <c r="F76" s="66">
        <v>211</v>
      </c>
      <c r="G76" s="67"/>
      <c r="H76" s="68"/>
      <c r="I76" s="68"/>
      <c r="J76" s="68"/>
    </row>
    <row r="77" spans="2:10" ht="15.75" customHeight="1" x14ac:dyDescent="0.2">
      <c r="B77" s="124" t="s">
        <v>1</v>
      </c>
      <c r="C77" s="93">
        <v>2120</v>
      </c>
      <c r="D77" s="124"/>
      <c r="E77" s="125">
        <v>112</v>
      </c>
      <c r="F77" s="127"/>
      <c r="G77" s="131"/>
      <c r="H77" s="123">
        <f>H79+H80+H81+H82</f>
        <v>0</v>
      </c>
      <c r="I77" s="123">
        <f t="shared" ref="I77:J77" si="8">I79+I80+I81+I82</f>
        <v>0</v>
      </c>
      <c r="J77" s="123">
        <f t="shared" si="8"/>
        <v>0</v>
      </c>
    </row>
    <row r="78" spans="2:10" ht="15.75" customHeight="1" thickBot="1" x14ac:dyDescent="0.25">
      <c r="B78" s="102"/>
      <c r="C78" s="100"/>
      <c r="D78" s="102"/>
      <c r="E78" s="126"/>
      <c r="F78" s="128"/>
      <c r="G78" s="132"/>
      <c r="H78" s="117"/>
      <c r="I78" s="117"/>
      <c r="J78" s="117"/>
    </row>
    <row r="79" spans="2:10" ht="13.5" hidden="1" thickBot="1" x14ac:dyDescent="0.25">
      <c r="B79" s="37"/>
      <c r="C79" s="34"/>
      <c r="D79" s="38" t="s">
        <v>2</v>
      </c>
      <c r="E79" s="46">
        <v>112</v>
      </c>
      <c r="F79" s="36">
        <v>266</v>
      </c>
      <c r="G79" s="49"/>
      <c r="H79" s="42"/>
      <c r="I79" s="42">
        <f>H79</f>
        <v>0</v>
      </c>
      <c r="J79" s="42">
        <f>H79</f>
        <v>0</v>
      </c>
    </row>
    <row r="80" spans="2:10" ht="13.5" hidden="1" thickBot="1" x14ac:dyDescent="0.25">
      <c r="B80" s="37"/>
      <c r="C80" s="34"/>
      <c r="D80" s="38" t="s">
        <v>3</v>
      </c>
      <c r="E80" s="46">
        <v>112</v>
      </c>
      <c r="F80" s="36">
        <v>226</v>
      </c>
      <c r="G80" s="49"/>
      <c r="H80" s="42"/>
      <c r="I80" s="42">
        <f t="shared" ref="I80:I82" si="9">H80</f>
        <v>0</v>
      </c>
      <c r="J80" s="42">
        <f t="shared" ref="J80:J82" si="10">H80</f>
        <v>0</v>
      </c>
    </row>
    <row r="81" spans="2:10" ht="13.5" hidden="1" thickBot="1" x14ac:dyDescent="0.25">
      <c r="B81" s="37"/>
      <c r="C81" s="34"/>
      <c r="D81" s="38" t="s">
        <v>3</v>
      </c>
      <c r="E81" s="46">
        <v>112</v>
      </c>
      <c r="F81" s="36">
        <v>222</v>
      </c>
      <c r="G81" s="49"/>
      <c r="H81" s="42"/>
      <c r="I81" s="42">
        <f t="shared" si="9"/>
        <v>0</v>
      </c>
      <c r="J81" s="42">
        <f t="shared" si="10"/>
        <v>0</v>
      </c>
    </row>
    <row r="82" spans="2:10" ht="13.5" hidden="1" thickBot="1" x14ac:dyDescent="0.25">
      <c r="B82" s="37"/>
      <c r="C82" s="34"/>
      <c r="D82" s="38" t="s">
        <v>3</v>
      </c>
      <c r="E82" s="46">
        <v>112</v>
      </c>
      <c r="F82" s="36">
        <v>212</v>
      </c>
      <c r="G82" s="49"/>
      <c r="H82" s="42"/>
      <c r="I82" s="42">
        <f t="shared" si="9"/>
        <v>0</v>
      </c>
      <c r="J82" s="42">
        <f t="shared" si="10"/>
        <v>0</v>
      </c>
    </row>
    <row r="83" spans="2:10" ht="47.25" customHeight="1" x14ac:dyDescent="0.2">
      <c r="B83" s="101" t="s">
        <v>4</v>
      </c>
      <c r="C83" s="92">
        <v>2130</v>
      </c>
      <c r="D83" s="101"/>
      <c r="E83" s="130">
        <v>119</v>
      </c>
      <c r="F83" s="129"/>
      <c r="G83" s="135"/>
      <c r="H83" s="116">
        <f>H86</f>
        <v>691176.46</v>
      </c>
      <c r="I83" s="116">
        <f t="shared" ref="I83:J83" si="11">I86</f>
        <v>681800</v>
      </c>
      <c r="J83" s="116">
        <f t="shared" si="11"/>
        <v>681800</v>
      </c>
    </row>
    <row r="84" spans="2:10" ht="15.75" customHeight="1" thickBot="1" x14ac:dyDescent="0.25">
      <c r="B84" s="102"/>
      <c r="C84" s="100"/>
      <c r="D84" s="102"/>
      <c r="E84" s="126"/>
      <c r="F84" s="128"/>
      <c r="G84" s="132"/>
      <c r="H84" s="117"/>
      <c r="I84" s="117"/>
      <c r="J84" s="117"/>
    </row>
    <row r="85" spans="2:10" ht="13.5" thickBot="1" x14ac:dyDescent="0.25">
      <c r="B85" s="37" t="s">
        <v>5</v>
      </c>
      <c r="C85" s="38"/>
      <c r="D85" s="38"/>
      <c r="E85" s="46"/>
      <c r="F85" s="36"/>
      <c r="G85" s="38"/>
      <c r="H85" s="42"/>
      <c r="I85" s="42"/>
      <c r="J85" s="42"/>
    </row>
    <row r="86" spans="2:10" ht="13.5" thickBot="1" x14ac:dyDescent="0.25">
      <c r="B86" s="37" t="s">
        <v>6</v>
      </c>
      <c r="C86" s="34">
        <v>2131</v>
      </c>
      <c r="D86" s="38"/>
      <c r="E86" s="46">
        <v>119</v>
      </c>
      <c r="F86" s="36"/>
      <c r="G86" s="49"/>
      <c r="H86" s="42">
        <f>H87+H88+H89+H90+H91</f>
        <v>691176.46</v>
      </c>
      <c r="I86" s="42">
        <f t="shared" ref="I86:J86" si="12">I87+I89+I90</f>
        <v>681800</v>
      </c>
      <c r="J86" s="42">
        <f t="shared" si="12"/>
        <v>681800</v>
      </c>
    </row>
    <row r="87" spans="2:10" ht="13.5" thickBot="1" x14ac:dyDescent="0.25">
      <c r="B87" s="61"/>
      <c r="C87" s="49"/>
      <c r="D87" s="62" t="s">
        <v>7</v>
      </c>
      <c r="E87" s="46">
        <v>119</v>
      </c>
      <c r="F87" s="36">
        <v>213</v>
      </c>
      <c r="G87" s="49"/>
      <c r="H87" s="91">
        <v>255100</v>
      </c>
      <c r="I87" s="91">
        <f>H87</f>
        <v>255100</v>
      </c>
      <c r="J87" s="91">
        <f>H87</f>
        <v>255100</v>
      </c>
    </row>
    <row r="88" spans="2:10" ht="13.5" thickBot="1" x14ac:dyDescent="0.25">
      <c r="B88" s="61"/>
      <c r="C88" s="49"/>
      <c r="D88" s="90" t="s">
        <v>34</v>
      </c>
      <c r="E88" s="46">
        <v>119</v>
      </c>
      <c r="F88" s="36">
        <v>213</v>
      </c>
      <c r="G88" s="49"/>
      <c r="H88" s="91">
        <v>9376.4599999999991</v>
      </c>
      <c r="I88" s="42"/>
      <c r="J88" s="42"/>
    </row>
    <row r="89" spans="2:10" ht="13.5" thickBot="1" x14ac:dyDescent="0.25">
      <c r="B89" s="37"/>
      <c r="C89" s="34"/>
      <c r="D89" s="38" t="s">
        <v>2</v>
      </c>
      <c r="E89" s="46">
        <v>119</v>
      </c>
      <c r="F89" s="36">
        <v>213</v>
      </c>
      <c r="G89" s="49"/>
      <c r="H89" s="91">
        <v>408000</v>
      </c>
      <c r="I89" s="91">
        <f>H89</f>
        <v>408000</v>
      </c>
      <c r="J89" s="91">
        <f>H89</f>
        <v>408000</v>
      </c>
    </row>
    <row r="90" spans="2:10" ht="13.5" thickBot="1" x14ac:dyDescent="0.25">
      <c r="B90" s="37"/>
      <c r="C90" s="34"/>
      <c r="D90" s="38" t="s">
        <v>171</v>
      </c>
      <c r="E90" s="46">
        <v>119</v>
      </c>
      <c r="F90" s="36">
        <v>213</v>
      </c>
      <c r="G90" s="49"/>
      <c r="H90" s="91">
        <v>18700</v>
      </c>
      <c r="I90" s="91">
        <f>H90</f>
        <v>18700</v>
      </c>
      <c r="J90" s="91">
        <f>H90</f>
        <v>18700</v>
      </c>
    </row>
    <row r="91" spans="2:10" ht="13.5" hidden="1" thickBot="1" x14ac:dyDescent="0.25">
      <c r="B91" s="37"/>
      <c r="C91" s="34"/>
      <c r="D91" s="38" t="s">
        <v>34</v>
      </c>
      <c r="E91" s="46">
        <v>119</v>
      </c>
      <c r="F91" s="36">
        <v>213</v>
      </c>
      <c r="G91" s="49"/>
      <c r="H91" s="42">
        <v>0</v>
      </c>
      <c r="I91" s="42"/>
      <c r="J91" s="42"/>
    </row>
    <row r="92" spans="2:10" ht="13.5" thickBot="1" x14ac:dyDescent="0.25">
      <c r="B92" s="37" t="s">
        <v>8</v>
      </c>
      <c r="C92" s="34">
        <v>2132</v>
      </c>
      <c r="D92" s="38"/>
      <c r="E92" s="46">
        <v>119</v>
      </c>
      <c r="F92" s="36"/>
      <c r="G92" s="38"/>
      <c r="H92" s="42"/>
      <c r="I92" s="42"/>
      <c r="J92" s="42"/>
    </row>
    <row r="93" spans="2:10" ht="13.5" thickBot="1" x14ac:dyDescent="0.25">
      <c r="B93" s="69" t="s">
        <v>9</v>
      </c>
      <c r="C93" s="38"/>
      <c r="D93" s="38"/>
      <c r="E93" s="46"/>
      <c r="F93" s="36"/>
      <c r="G93" s="38"/>
      <c r="H93" s="42"/>
      <c r="I93" s="42"/>
      <c r="J93" s="42"/>
    </row>
    <row r="94" spans="2:10" ht="26.25" thickBot="1" x14ac:dyDescent="0.25">
      <c r="B94" s="37" t="s">
        <v>10</v>
      </c>
      <c r="C94" s="34">
        <v>2200</v>
      </c>
      <c r="D94" s="38"/>
      <c r="E94" s="46">
        <v>300</v>
      </c>
      <c r="F94" s="36"/>
      <c r="G94" s="38"/>
      <c r="H94" s="42"/>
      <c r="I94" s="42"/>
      <c r="J94" s="42"/>
    </row>
    <row r="95" spans="2:10" ht="13.5" thickBot="1" x14ac:dyDescent="0.25">
      <c r="B95" s="37" t="s">
        <v>5</v>
      </c>
      <c r="C95" s="38"/>
      <c r="D95" s="38"/>
      <c r="E95" s="46"/>
      <c r="F95" s="36"/>
      <c r="G95" s="38"/>
      <c r="H95" s="42"/>
      <c r="I95" s="42"/>
      <c r="J95" s="42"/>
    </row>
    <row r="96" spans="2:10" ht="26.25" thickBot="1" x14ac:dyDescent="0.25">
      <c r="B96" s="37" t="s">
        <v>88</v>
      </c>
      <c r="C96" s="34">
        <v>2210</v>
      </c>
      <c r="D96" s="38"/>
      <c r="E96" s="46">
        <v>320</v>
      </c>
      <c r="F96" s="36"/>
      <c r="G96" s="38"/>
      <c r="H96" s="42"/>
      <c r="I96" s="42"/>
      <c r="J96" s="42"/>
    </row>
    <row r="97" spans="2:10" ht="13.5" thickBot="1" x14ac:dyDescent="0.25">
      <c r="B97" s="37" t="s">
        <v>81</v>
      </c>
      <c r="C97" s="38"/>
      <c r="D97" s="38"/>
      <c r="E97" s="46"/>
      <c r="F97" s="36"/>
      <c r="G97" s="38"/>
      <c r="H97" s="42"/>
      <c r="I97" s="42"/>
      <c r="J97" s="42"/>
    </row>
    <row r="98" spans="2:10" ht="39" thickBot="1" x14ac:dyDescent="0.25">
      <c r="B98" s="37" t="s">
        <v>89</v>
      </c>
      <c r="C98" s="34">
        <v>2211</v>
      </c>
      <c r="D98" s="38"/>
      <c r="E98" s="46">
        <v>321</v>
      </c>
      <c r="F98" s="36"/>
      <c r="G98" s="38"/>
      <c r="H98" s="42"/>
      <c r="I98" s="42"/>
      <c r="J98" s="42"/>
    </row>
    <row r="99" spans="2:10" ht="51.75" thickBot="1" x14ac:dyDescent="0.25">
      <c r="B99" s="37" t="s">
        <v>90</v>
      </c>
      <c r="C99" s="34">
        <v>2220</v>
      </c>
      <c r="D99" s="38"/>
      <c r="E99" s="46">
        <v>340</v>
      </c>
      <c r="F99" s="36"/>
      <c r="G99" s="38"/>
      <c r="H99" s="42"/>
      <c r="I99" s="42"/>
      <c r="J99" s="42"/>
    </row>
    <row r="100" spans="2:10" ht="13.5" thickBot="1" x14ac:dyDescent="0.25">
      <c r="B100" s="37" t="s">
        <v>91</v>
      </c>
      <c r="C100" s="34">
        <v>2230</v>
      </c>
      <c r="D100" s="38"/>
      <c r="E100" s="46">
        <v>350</v>
      </c>
      <c r="F100" s="36"/>
      <c r="G100" s="38"/>
      <c r="H100" s="42"/>
      <c r="I100" s="42"/>
      <c r="J100" s="42"/>
    </row>
    <row r="101" spans="2:10" ht="13.5" thickBot="1" x14ac:dyDescent="0.25">
      <c r="B101" s="37" t="s">
        <v>92</v>
      </c>
      <c r="C101" s="34">
        <v>2240</v>
      </c>
      <c r="D101" s="38"/>
      <c r="E101" s="46">
        <v>360</v>
      </c>
      <c r="F101" s="36"/>
      <c r="G101" s="38"/>
      <c r="H101" s="42"/>
      <c r="I101" s="42"/>
      <c r="J101" s="42"/>
    </row>
    <row r="102" spans="2:10" ht="13.5" thickBot="1" x14ac:dyDescent="0.25">
      <c r="B102" s="37" t="s">
        <v>93</v>
      </c>
      <c r="C102" s="34">
        <v>2300</v>
      </c>
      <c r="D102" s="38"/>
      <c r="E102" s="46">
        <v>850</v>
      </c>
      <c r="F102" s="36"/>
      <c r="G102" s="38"/>
      <c r="H102" s="42">
        <f>H104+H106+H105</f>
        <v>131300</v>
      </c>
      <c r="I102" s="42">
        <f t="shared" ref="I102:J102" si="13">I104+I106</f>
        <v>131300</v>
      </c>
      <c r="J102" s="42">
        <f t="shared" si="13"/>
        <v>131300</v>
      </c>
    </row>
    <row r="103" spans="2:10" ht="13.5" thickBot="1" x14ac:dyDescent="0.25">
      <c r="B103" s="37" t="s">
        <v>81</v>
      </c>
      <c r="C103" s="38"/>
      <c r="D103" s="38"/>
      <c r="E103" s="46"/>
      <c r="F103" s="36"/>
      <c r="G103" s="38"/>
      <c r="H103" s="42"/>
      <c r="I103" s="42"/>
      <c r="J103" s="42"/>
    </row>
    <row r="104" spans="2:10" ht="26.25" thickBot="1" x14ac:dyDescent="0.25">
      <c r="B104" s="37" t="s">
        <v>94</v>
      </c>
      <c r="C104" s="34">
        <v>2310</v>
      </c>
      <c r="D104" s="38" t="s">
        <v>44</v>
      </c>
      <c r="E104" s="46">
        <v>851</v>
      </c>
      <c r="F104" s="36">
        <v>291</v>
      </c>
      <c r="G104" s="49"/>
      <c r="H104" s="91">
        <v>131300</v>
      </c>
      <c r="I104" s="91">
        <f>H104</f>
        <v>131300</v>
      </c>
      <c r="J104" s="91">
        <f>H104</f>
        <v>131300</v>
      </c>
    </row>
    <row r="105" spans="2:10" ht="26.25" thickBot="1" x14ac:dyDescent="0.25">
      <c r="B105" s="37" t="s">
        <v>94</v>
      </c>
      <c r="C105" s="34"/>
      <c r="D105" s="38" t="s">
        <v>164</v>
      </c>
      <c r="E105" s="46">
        <v>851</v>
      </c>
      <c r="F105" s="36">
        <v>291</v>
      </c>
      <c r="G105" s="49"/>
      <c r="H105" s="42"/>
      <c r="I105" s="42"/>
      <c r="J105" s="42"/>
    </row>
    <row r="106" spans="2:10" ht="26.25" hidden="1" thickBot="1" x14ac:dyDescent="0.25">
      <c r="B106" s="37" t="s">
        <v>95</v>
      </c>
      <c r="C106" s="34">
        <v>2320</v>
      </c>
      <c r="D106" s="38" t="s">
        <v>7</v>
      </c>
      <c r="E106" s="46">
        <v>852</v>
      </c>
      <c r="F106" s="36">
        <v>291</v>
      </c>
      <c r="G106" s="49"/>
      <c r="H106" s="42"/>
      <c r="I106" s="42">
        <f>H106</f>
        <v>0</v>
      </c>
      <c r="J106" s="42">
        <f>H106</f>
        <v>0</v>
      </c>
    </row>
    <row r="107" spans="2:10" ht="15.75" customHeight="1" x14ac:dyDescent="0.2">
      <c r="B107" s="101" t="s">
        <v>96</v>
      </c>
      <c r="C107" s="92">
        <v>2330</v>
      </c>
      <c r="D107" s="101" t="s">
        <v>7</v>
      </c>
      <c r="E107" s="130">
        <v>853</v>
      </c>
      <c r="F107" s="129">
        <v>291</v>
      </c>
      <c r="G107" s="135"/>
      <c r="H107" s="116"/>
      <c r="I107" s="116"/>
      <c r="J107" s="116"/>
    </row>
    <row r="108" spans="2:10" ht="34.5" customHeight="1" thickBot="1" x14ac:dyDescent="0.25">
      <c r="B108" s="102"/>
      <c r="C108" s="100"/>
      <c r="D108" s="102"/>
      <c r="E108" s="126"/>
      <c r="F108" s="128"/>
      <c r="G108" s="132"/>
      <c r="H108" s="117"/>
      <c r="I108" s="117"/>
      <c r="J108" s="117"/>
    </row>
    <row r="109" spans="2:10" ht="26.25" thickBot="1" x14ac:dyDescent="0.25">
      <c r="B109" s="37" t="s">
        <v>97</v>
      </c>
      <c r="C109" s="34">
        <v>2400</v>
      </c>
      <c r="D109" s="38"/>
      <c r="E109" s="46" t="s">
        <v>86</v>
      </c>
      <c r="F109" s="36"/>
      <c r="G109" s="38"/>
      <c r="H109" s="42"/>
      <c r="I109" s="42"/>
      <c r="J109" s="42"/>
    </row>
    <row r="110" spans="2:10" ht="39" thickBot="1" x14ac:dyDescent="0.25">
      <c r="B110" s="37" t="s">
        <v>98</v>
      </c>
      <c r="C110" s="34">
        <v>2420</v>
      </c>
      <c r="D110" s="38"/>
      <c r="E110" s="46">
        <v>831</v>
      </c>
      <c r="F110" s="36"/>
      <c r="G110" s="38"/>
      <c r="H110" s="42"/>
      <c r="I110" s="42"/>
      <c r="J110" s="42"/>
    </row>
    <row r="111" spans="2:10" ht="38.25" customHeight="1" thickBot="1" x14ac:dyDescent="0.25">
      <c r="B111" s="41" t="s">
        <v>99</v>
      </c>
      <c r="C111" s="34">
        <v>2500</v>
      </c>
      <c r="D111" s="38"/>
      <c r="E111" s="46" t="s">
        <v>86</v>
      </c>
      <c r="F111" s="36"/>
      <c r="G111" s="38"/>
      <c r="H111" s="42">
        <f>H116</f>
        <v>1125463.8900000001</v>
      </c>
      <c r="I111" s="42">
        <f t="shared" ref="I111:J111" si="14">I116</f>
        <v>839300</v>
      </c>
      <c r="J111" s="42">
        <f t="shared" si="14"/>
        <v>851300</v>
      </c>
    </row>
    <row r="112" spans="2:10" ht="13.5" thickBot="1" x14ac:dyDescent="0.25">
      <c r="B112" s="37" t="s">
        <v>5</v>
      </c>
      <c r="C112" s="38"/>
      <c r="D112" s="38"/>
      <c r="E112" s="46"/>
      <c r="F112" s="36"/>
      <c r="G112" s="38"/>
      <c r="H112" s="42"/>
      <c r="I112" s="42"/>
      <c r="J112" s="42"/>
    </row>
    <row r="113" spans="2:13" ht="26.25" thickBot="1" x14ac:dyDescent="0.25">
      <c r="B113" s="37" t="s">
        <v>100</v>
      </c>
      <c r="C113" s="34">
        <v>2510</v>
      </c>
      <c r="D113" s="38"/>
      <c r="E113" s="46">
        <v>241</v>
      </c>
      <c r="F113" s="36"/>
      <c r="G113" s="38"/>
      <c r="H113" s="42"/>
      <c r="I113" s="42"/>
      <c r="J113" s="42"/>
    </row>
    <row r="114" spans="2:13" ht="15.75" customHeight="1" x14ac:dyDescent="0.2">
      <c r="B114" s="101" t="s">
        <v>101</v>
      </c>
      <c r="C114" s="92">
        <v>2530</v>
      </c>
      <c r="D114" s="101"/>
      <c r="E114" s="130">
        <v>243</v>
      </c>
      <c r="F114" s="129"/>
      <c r="G114" s="118"/>
      <c r="H114" s="116"/>
      <c r="I114" s="116"/>
      <c r="J114" s="116"/>
    </row>
    <row r="115" spans="2:13" ht="15.75" customHeight="1" thickBot="1" x14ac:dyDescent="0.25">
      <c r="B115" s="102"/>
      <c r="C115" s="100"/>
      <c r="D115" s="102"/>
      <c r="E115" s="126"/>
      <c r="F115" s="128"/>
      <c r="G115" s="119"/>
      <c r="H115" s="117"/>
      <c r="I115" s="117"/>
      <c r="J115" s="117"/>
    </row>
    <row r="116" spans="2:13" ht="13.5" thickBot="1" x14ac:dyDescent="0.25">
      <c r="B116" s="37" t="s">
        <v>102</v>
      </c>
      <c r="C116" s="34">
        <v>2540</v>
      </c>
      <c r="D116" s="38"/>
      <c r="E116" s="46">
        <v>244</v>
      </c>
      <c r="F116" s="36"/>
      <c r="G116" s="38"/>
      <c r="H116" s="42">
        <f>H117+H118+H119+H120+H121+H122+H123+H124+H125+H126+H127+H128+H129+H130+H131+H132+H134+H135+H136+H137+H138+H139+H140+H141+H142+H143+H144+H145+H146+H147+H148+H149+H151+H152+H153+H154+H150+H133</f>
        <v>1125463.8900000001</v>
      </c>
      <c r="I116" s="42">
        <f>I117+I118+I119+I120+I121+I122+I123+I124+I125+I126+I127+I128+I129+I130+I131+I132+I134+I135+I136+I137+I138+I139+I140+I141+I142+I143+I144+I145+I146+I147+I148+I149+I151+I152+I153+I154+I150</f>
        <v>839300</v>
      </c>
      <c r="J116" s="42">
        <f>J117+J118+J119+J120+J121+J122+J123+J124+J125+J126+J127+J128+J129+J130+J131+J132+J134+J135+J136+J137+J138+J139+J140+J141+J142+J143+J144+J145+J146+J147+J148+J149+J151+J152+J153+J154+J150</f>
        <v>851300</v>
      </c>
    </row>
    <row r="117" spans="2:13" ht="13.5" thickBot="1" x14ac:dyDescent="0.25">
      <c r="B117" s="37" t="s">
        <v>81</v>
      </c>
      <c r="C117" s="38"/>
      <c r="D117" s="38"/>
      <c r="E117" s="46"/>
      <c r="F117" s="36"/>
      <c r="G117" s="49"/>
      <c r="H117" s="42"/>
      <c r="I117" s="42"/>
      <c r="J117" s="42"/>
    </row>
    <row r="118" spans="2:13" ht="13.5" thickBot="1" x14ac:dyDescent="0.25">
      <c r="B118" s="37" t="s">
        <v>81</v>
      </c>
      <c r="C118" s="38"/>
      <c r="D118" s="38" t="s">
        <v>69</v>
      </c>
      <c r="E118" s="46">
        <v>244</v>
      </c>
      <c r="F118" s="36">
        <v>221</v>
      </c>
      <c r="G118" s="49"/>
      <c r="H118" s="91">
        <v>10000</v>
      </c>
      <c r="I118" s="91">
        <f>H118</f>
        <v>10000</v>
      </c>
      <c r="J118" s="91">
        <f>H118</f>
        <v>10000</v>
      </c>
    </row>
    <row r="119" spans="2:13" ht="13.5" hidden="1" thickBot="1" x14ac:dyDescent="0.25">
      <c r="B119" s="37"/>
      <c r="C119" s="38"/>
      <c r="D119" s="38" t="s">
        <v>48</v>
      </c>
      <c r="E119" s="46">
        <v>244</v>
      </c>
      <c r="F119" s="36">
        <v>222</v>
      </c>
      <c r="G119" s="49"/>
      <c r="H119" s="42">
        <v>0</v>
      </c>
      <c r="I119" s="42">
        <f t="shared" ref="I119:I153" si="15">H119</f>
        <v>0</v>
      </c>
      <c r="J119" s="42">
        <f t="shared" ref="J119:J153" si="16">H119</f>
        <v>0</v>
      </c>
    </row>
    <row r="120" spans="2:13" ht="13.5" hidden="1" thickBot="1" x14ac:dyDescent="0.25">
      <c r="B120" s="37"/>
      <c r="C120" s="38"/>
      <c r="D120" s="38" t="s">
        <v>166</v>
      </c>
      <c r="E120" s="46">
        <v>244</v>
      </c>
      <c r="F120" s="36">
        <v>222</v>
      </c>
      <c r="G120" s="49"/>
      <c r="H120" s="42">
        <v>0</v>
      </c>
      <c r="I120" s="42"/>
      <c r="J120" s="42"/>
    </row>
    <row r="121" spans="2:13" ht="13.5" thickBot="1" x14ac:dyDescent="0.25">
      <c r="B121" s="48" t="s">
        <v>9</v>
      </c>
      <c r="C121" s="38"/>
      <c r="D121" s="38" t="s">
        <v>7</v>
      </c>
      <c r="E121" s="46">
        <v>244</v>
      </c>
      <c r="F121" s="36">
        <v>223</v>
      </c>
      <c r="G121" s="49"/>
      <c r="H121" s="91">
        <v>15000</v>
      </c>
      <c r="I121" s="91">
        <f t="shared" si="15"/>
        <v>15000</v>
      </c>
      <c r="J121" s="91">
        <f t="shared" si="16"/>
        <v>15000</v>
      </c>
    </row>
    <row r="122" spans="2:13" ht="13.5" thickBot="1" x14ac:dyDescent="0.25">
      <c r="B122" s="48"/>
      <c r="C122" s="38"/>
      <c r="D122" s="38" t="s">
        <v>7</v>
      </c>
      <c r="E122" s="46">
        <v>247</v>
      </c>
      <c r="F122" s="36">
        <v>223</v>
      </c>
      <c r="G122" s="49"/>
      <c r="H122" s="91">
        <v>321400</v>
      </c>
      <c r="I122" s="91">
        <f t="shared" ref="I122" si="17">H122</f>
        <v>321400</v>
      </c>
      <c r="J122" s="91">
        <f t="shared" ref="J122" si="18">H122</f>
        <v>321400</v>
      </c>
    </row>
    <row r="123" spans="2:13" ht="13.5" thickBot="1" x14ac:dyDescent="0.25">
      <c r="B123" s="48"/>
      <c r="C123" s="38"/>
      <c r="D123" s="38" t="s">
        <v>33</v>
      </c>
      <c r="E123" s="46">
        <v>244</v>
      </c>
      <c r="F123" s="36">
        <v>223</v>
      </c>
      <c r="G123" s="49"/>
      <c r="H123" s="91">
        <v>215622.49</v>
      </c>
      <c r="I123" s="42">
        <v>0</v>
      </c>
      <c r="J123" s="42">
        <v>0</v>
      </c>
    </row>
    <row r="124" spans="2:13" ht="13.5" thickBot="1" x14ac:dyDescent="0.25">
      <c r="B124" s="48"/>
      <c r="C124" s="38"/>
      <c r="D124" s="38" t="s">
        <v>7</v>
      </c>
      <c r="E124" s="46">
        <v>244</v>
      </c>
      <c r="F124" s="36">
        <v>225</v>
      </c>
      <c r="G124" s="49"/>
      <c r="H124" s="91">
        <v>143000</v>
      </c>
      <c r="I124" s="91">
        <f t="shared" si="15"/>
        <v>143000</v>
      </c>
      <c r="J124" s="91">
        <f t="shared" si="16"/>
        <v>143000</v>
      </c>
    </row>
    <row r="125" spans="2:13" ht="13.5" thickBot="1" x14ac:dyDescent="0.25">
      <c r="B125" s="48"/>
      <c r="C125" s="38"/>
      <c r="D125" s="38" t="s">
        <v>72</v>
      </c>
      <c r="E125" s="46">
        <v>244</v>
      </c>
      <c r="F125" s="36">
        <v>225</v>
      </c>
      <c r="G125" s="49"/>
      <c r="H125" s="91">
        <v>13000</v>
      </c>
      <c r="I125" s="91">
        <f t="shared" si="15"/>
        <v>13000</v>
      </c>
      <c r="J125" s="91">
        <f t="shared" si="16"/>
        <v>13000</v>
      </c>
    </row>
    <row r="126" spans="2:13" ht="13.5" thickBot="1" x14ac:dyDescent="0.25">
      <c r="B126" s="48"/>
      <c r="C126" s="38"/>
      <c r="D126" s="38" t="s">
        <v>77</v>
      </c>
      <c r="E126" s="46">
        <v>244</v>
      </c>
      <c r="F126" s="36">
        <v>225</v>
      </c>
      <c r="G126" s="49"/>
      <c r="H126" s="42"/>
      <c r="I126" s="42"/>
      <c r="J126" s="42"/>
      <c r="M126" s="70"/>
    </row>
    <row r="127" spans="2:13" ht="13.5" hidden="1" thickBot="1" x14ac:dyDescent="0.25">
      <c r="B127" s="48"/>
      <c r="C127" s="38"/>
      <c r="D127" s="38" t="s">
        <v>69</v>
      </c>
      <c r="E127" s="46">
        <v>244</v>
      </c>
      <c r="F127" s="36">
        <v>225</v>
      </c>
      <c r="G127" s="49"/>
      <c r="H127" s="42"/>
      <c r="I127" s="42">
        <f t="shared" si="15"/>
        <v>0</v>
      </c>
      <c r="J127" s="42">
        <f t="shared" si="16"/>
        <v>0</v>
      </c>
    </row>
    <row r="128" spans="2:13" ht="13.5" thickBot="1" x14ac:dyDescent="0.25">
      <c r="B128" s="48"/>
      <c r="C128" s="38"/>
      <c r="D128" s="38" t="s">
        <v>7</v>
      </c>
      <c r="E128" s="46">
        <v>244</v>
      </c>
      <c r="F128" s="36">
        <v>226</v>
      </c>
      <c r="G128" s="49"/>
      <c r="H128" s="91">
        <v>95000</v>
      </c>
      <c r="I128" s="91">
        <f t="shared" si="15"/>
        <v>95000</v>
      </c>
      <c r="J128" s="91">
        <f t="shared" si="16"/>
        <v>95000</v>
      </c>
    </row>
    <row r="129" spans="2:13" ht="13.5" hidden="1" thickBot="1" x14ac:dyDescent="0.25">
      <c r="B129" s="48"/>
      <c r="C129" s="38"/>
      <c r="D129" s="38" t="s">
        <v>57</v>
      </c>
      <c r="E129" s="46">
        <v>244</v>
      </c>
      <c r="F129" s="36">
        <v>226</v>
      </c>
      <c r="G129" s="49"/>
      <c r="H129" s="42"/>
      <c r="I129" s="42">
        <f t="shared" si="15"/>
        <v>0</v>
      </c>
      <c r="J129" s="42">
        <f t="shared" si="16"/>
        <v>0</v>
      </c>
    </row>
    <row r="130" spans="2:13" ht="13.5" hidden="1" thickBot="1" x14ac:dyDescent="0.25">
      <c r="B130" s="48"/>
      <c r="C130" s="38"/>
      <c r="D130" s="38" t="s">
        <v>69</v>
      </c>
      <c r="E130" s="46">
        <v>244</v>
      </c>
      <c r="F130" s="36">
        <v>226</v>
      </c>
      <c r="G130" s="49"/>
      <c r="H130" s="42"/>
      <c r="I130" s="42">
        <f t="shared" si="15"/>
        <v>0</v>
      </c>
      <c r="J130" s="42">
        <f t="shared" si="16"/>
        <v>0</v>
      </c>
    </row>
    <row r="131" spans="2:13" ht="13.5" hidden="1" thickBot="1" x14ac:dyDescent="0.25">
      <c r="B131" s="48"/>
      <c r="C131" s="38"/>
      <c r="D131" s="38" t="s">
        <v>7</v>
      </c>
      <c r="E131" s="46">
        <v>244</v>
      </c>
      <c r="F131" s="36">
        <v>227</v>
      </c>
      <c r="G131" s="49"/>
      <c r="H131" s="42">
        <v>0</v>
      </c>
      <c r="I131" s="42">
        <v>0</v>
      </c>
      <c r="J131" s="42">
        <v>0</v>
      </c>
    </row>
    <row r="132" spans="2:13" ht="13.5" hidden="1" thickBot="1" x14ac:dyDescent="0.25">
      <c r="B132" s="48"/>
      <c r="C132" s="38"/>
      <c r="D132" s="38" t="s">
        <v>70</v>
      </c>
      <c r="E132" s="46">
        <v>244</v>
      </c>
      <c r="F132" s="36">
        <v>310</v>
      </c>
      <c r="G132" s="49"/>
      <c r="H132" s="42"/>
      <c r="I132" s="42">
        <f t="shared" si="15"/>
        <v>0</v>
      </c>
      <c r="J132" s="42">
        <f t="shared" si="16"/>
        <v>0</v>
      </c>
    </row>
    <row r="133" spans="2:13" ht="13.5" thickBot="1" x14ac:dyDescent="0.25">
      <c r="B133" s="48"/>
      <c r="C133" s="38"/>
      <c r="D133" s="38" t="s">
        <v>74</v>
      </c>
      <c r="E133" s="46">
        <v>244</v>
      </c>
      <c r="F133" s="36">
        <v>310</v>
      </c>
      <c r="G133" s="49"/>
      <c r="H133" s="42"/>
      <c r="I133" s="42"/>
      <c r="J133" s="42"/>
    </row>
    <row r="134" spans="2:13" ht="13.5" thickBot="1" x14ac:dyDescent="0.25">
      <c r="B134" s="48"/>
      <c r="C134" s="38"/>
      <c r="D134" s="38" t="s">
        <v>76</v>
      </c>
      <c r="E134" s="46">
        <v>244</v>
      </c>
      <c r="F134" s="36">
        <v>310</v>
      </c>
      <c r="G134" s="49"/>
      <c r="H134" s="91">
        <v>63000</v>
      </c>
      <c r="I134" s="91">
        <v>0</v>
      </c>
      <c r="J134" s="91">
        <v>0</v>
      </c>
      <c r="M134" s="70"/>
    </row>
    <row r="135" spans="2:13" ht="13.5" hidden="1" thickBot="1" x14ac:dyDescent="0.25">
      <c r="B135" s="48"/>
      <c r="C135" s="38"/>
      <c r="D135" s="38" t="s">
        <v>77</v>
      </c>
      <c r="E135" s="46">
        <v>244</v>
      </c>
      <c r="F135" s="36">
        <v>310</v>
      </c>
      <c r="G135" s="49"/>
      <c r="H135" s="42"/>
      <c r="I135" s="42">
        <f t="shared" si="15"/>
        <v>0</v>
      </c>
      <c r="J135" s="42">
        <f t="shared" si="16"/>
        <v>0</v>
      </c>
    </row>
    <row r="136" spans="2:13" ht="13.5" thickBot="1" x14ac:dyDescent="0.25">
      <c r="B136" s="48"/>
      <c r="C136" s="38"/>
      <c r="D136" s="38" t="s">
        <v>69</v>
      </c>
      <c r="E136" s="46">
        <v>244</v>
      </c>
      <c r="F136" s="36">
        <v>310</v>
      </c>
      <c r="G136" s="49"/>
      <c r="H136" s="91">
        <v>15000</v>
      </c>
      <c r="I136" s="91">
        <f t="shared" si="15"/>
        <v>15000</v>
      </c>
      <c r="J136" s="91">
        <f t="shared" si="16"/>
        <v>15000</v>
      </c>
      <c r="M136" s="70"/>
    </row>
    <row r="137" spans="2:13" ht="13.5" hidden="1" thickBot="1" x14ac:dyDescent="0.25">
      <c r="B137" s="48"/>
      <c r="C137" s="38"/>
      <c r="D137" s="38" t="s">
        <v>7</v>
      </c>
      <c r="E137" s="46">
        <v>244</v>
      </c>
      <c r="F137" s="36">
        <v>342</v>
      </c>
      <c r="G137" s="49"/>
      <c r="H137" s="42">
        <v>0</v>
      </c>
      <c r="I137" s="42">
        <f t="shared" si="15"/>
        <v>0</v>
      </c>
      <c r="J137" s="42">
        <f t="shared" si="16"/>
        <v>0</v>
      </c>
    </row>
    <row r="138" spans="2:13" ht="13.5" thickBot="1" x14ac:dyDescent="0.25">
      <c r="B138" s="48"/>
      <c r="C138" s="38"/>
      <c r="D138" s="38" t="s">
        <v>172</v>
      </c>
      <c r="E138" s="46">
        <v>244</v>
      </c>
      <c r="F138" s="36">
        <v>342</v>
      </c>
      <c r="G138" s="49"/>
      <c r="H138" s="91">
        <v>36000</v>
      </c>
      <c r="I138" s="91">
        <f t="shared" si="15"/>
        <v>36000</v>
      </c>
      <c r="J138" s="91">
        <f t="shared" si="16"/>
        <v>36000</v>
      </c>
      <c r="M138" s="70"/>
    </row>
    <row r="139" spans="2:13" ht="13.5" thickBot="1" x14ac:dyDescent="0.25">
      <c r="B139" s="48"/>
      <c r="C139" s="38"/>
      <c r="D139" s="38" t="s">
        <v>169</v>
      </c>
      <c r="E139" s="46">
        <v>244</v>
      </c>
      <c r="F139" s="36">
        <v>342</v>
      </c>
      <c r="G139" s="49"/>
      <c r="H139" s="42"/>
      <c r="I139" s="42">
        <v>0</v>
      </c>
      <c r="J139" s="42">
        <v>0</v>
      </c>
    </row>
    <row r="140" spans="2:13" ht="13.5" thickBot="1" x14ac:dyDescent="0.25">
      <c r="B140" s="48"/>
      <c r="C140" s="38"/>
      <c r="D140" s="38" t="s">
        <v>7</v>
      </c>
      <c r="E140" s="46">
        <v>244</v>
      </c>
      <c r="F140" s="36">
        <v>342</v>
      </c>
      <c r="G140" s="49"/>
      <c r="H140" s="91">
        <v>42000</v>
      </c>
      <c r="I140" s="91">
        <f t="shared" si="15"/>
        <v>42000</v>
      </c>
      <c r="J140" s="91">
        <f t="shared" si="16"/>
        <v>42000</v>
      </c>
    </row>
    <row r="141" spans="2:13" ht="13.5" thickBot="1" x14ac:dyDescent="0.25">
      <c r="B141" s="48"/>
      <c r="C141" s="38"/>
      <c r="D141" s="38" t="s">
        <v>35</v>
      </c>
      <c r="E141" s="46">
        <v>244</v>
      </c>
      <c r="F141" s="36">
        <v>342</v>
      </c>
      <c r="G141" s="49"/>
      <c r="H141" s="91">
        <v>482.28</v>
      </c>
      <c r="I141" s="42">
        <v>0</v>
      </c>
      <c r="J141" s="42">
        <v>0</v>
      </c>
    </row>
    <row r="142" spans="2:13" ht="13.5" thickBot="1" x14ac:dyDescent="0.25">
      <c r="B142" s="48"/>
      <c r="C142" s="38"/>
      <c r="D142" s="38" t="s">
        <v>36</v>
      </c>
      <c r="E142" s="46">
        <v>244</v>
      </c>
      <c r="F142" s="36">
        <v>342</v>
      </c>
      <c r="G142" s="49"/>
      <c r="H142" s="91">
        <v>7059.12</v>
      </c>
      <c r="I142" s="42">
        <v>0</v>
      </c>
      <c r="J142" s="42">
        <v>0</v>
      </c>
    </row>
    <row r="143" spans="2:13" ht="13.5" hidden="1" thickBot="1" x14ac:dyDescent="0.25">
      <c r="B143" s="48"/>
      <c r="C143" s="38"/>
      <c r="D143" s="38" t="s">
        <v>37</v>
      </c>
      <c r="E143" s="46">
        <v>244</v>
      </c>
      <c r="F143" s="36">
        <v>342</v>
      </c>
      <c r="G143" s="49"/>
      <c r="H143" s="42">
        <v>0</v>
      </c>
      <c r="I143" s="42"/>
      <c r="J143" s="42"/>
    </row>
    <row r="144" spans="2:13" ht="13.5" thickBot="1" x14ac:dyDescent="0.25">
      <c r="B144" s="48"/>
      <c r="C144" s="38"/>
      <c r="D144" s="38" t="s">
        <v>57</v>
      </c>
      <c r="E144" s="46">
        <v>244</v>
      </c>
      <c r="F144" s="36">
        <v>342</v>
      </c>
      <c r="G144" s="49"/>
      <c r="H144" s="91">
        <v>10000</v>
      </c>
      <c r="I144" s="91">
        <f t="shared" si="15"/>
        <v>10000</v>
      </c>
      <c r="J144" s="91">
        <f t="shared" si="16"/>
        <v>10000</v>
      </c>
    </row>
    <row r="145" spans="2:10" ht="13.5" thickBot="1" x14ac:dyDescent="0.25">
      <c r="B145" s="48"/>
      <c r="C145" s="38"/>
      <c r="D145" s="38" t="s">
        <v>59</v>
      </c>
      <c r="E145" s="46">
        <v>244</v>
      </c>
      <c r="F145" s="36">
        <v>342</v>
      </c>
      <c r="G145" s="49"/>
      <c r="H145" s="91">
        <v>100000</v>
      </c>
      <c r="I145" s="91">
        <f t="shared" si="15"/>
        <v>100000</v>
      </c>
      <c r="J145" s="91">
        <f t="shared" si="16"/>
        <v>100000</v>
      </c>
    </row>
    <row r="146" spans="2:10" ht="13.5" hidden="1" thickBot="1" x14ac:dyDescent="0.25">
      <c r="B146" s="48"/>
      <c r="C146" s="38"/>
      <c r="D146" s="38" t="s">
        <v>61</v>
      </c>
      <c r="E146" s="46">
        <v>244</v>
      </c>
      <c r="F146" s="36">
        <v>342</v>
      </c>
      <c r="G146" s="49"/>
      <c r="H146" s="42"/>
      <c r="I146" s="42">
        <f t="shared" si="15"/>
        <v>0</v>
      </c>
      <c r="J146" s="42">
        <f t="shared" si="16"/>
        <v>0</v>
      </c>
    </row>
    <row r="147" spans="2:10" ht="13.5" hidden="1" thickBot="1" x14ac:dyDescent="0.25">
      <c r="B147" s="48"/>
      <c r="C147" s="38"/>
      <c r="D147" s="38" t="s">
        <v>63</v>
      </c>
      <c r="E147" s="46">
        <v>244</v>
      </c>
      <c r="F147" s="36">
        <v>346</v>
      </c>
      <c r="G147" s="49"/>
      <c r="H147" s="42"/>
      <c r="I147" s="42">
        <f t="shared" si="15"/>
        <v>0</v>
      </c>
      <c r="J147" s="42">
        <f t="shared" si="16"/>
        <v>0</v>
      </c>
    </row>
    <row r="148" spans="2:10" ht="13.5" thickBot="1" x14ac:dyDescent="0.25">
      <c r="B148" s="48" t="s">
        <v>17</v>
      </c>
      <c r="C148" s="38"/>
      <c r="D148" s="38" t="s">
        <v>7</v>
      </c>
      <c r="E148" s="46">
        <v>244</v>
      </c>
      <c r="F148" s="36">
        <v>343</v>
      </c>
      <c r="G148" s="49"/>
      <c r="H148" s="91">
        <v>1200</v>
      </c>
      <c r="I148" s="91">
        <f t="shared" si="15"/>
        <v>1200</v>
      </c>
      <c r="J148" s="91">
        <f t="shared" si="16"/>
        <v>1200</v>
      </c>
    </row>
    <row r="149" spans="2:10" ht="13.5" hidden="1" thickBot="1" x14ac:dyDescent="0.25">
      <c r="B149" s="48"/>
      <c r="C149" s="38"/>
      <c r="D149" s="38" t="s">
        <v>7</v>
      </c>
      <c r="E149" s="46">
        <v>244</v>
      </c>
      <c r="F149" s="36">
        <v>345</v>
      </c>
      <c r="G149" s="49"/>
      <c r="H149" s="42">
        <v>0</v>
      </c>
      <c r="I149" s="42"/>
      <c r="J149" s="42"/>
    </row>
    <row r="150" spans="2:10" ht="13.5" thickBot="1" x14ac:dyDescent="0.25">
      <c r="B150" s="48"/>
      <c r="C150" s="38"/>
      <c r="D150" s="38" t="s">
        <v>7</v>
      </c>
      <c r="E150" s="46">
        <v>244</v>
      </c>
      <c r="F150" s="36">
        <v>344</v>
      </c>
      <c r="G150" s="49"/>
      <c r="H150" s="91">
        <v>7000</v>
      </c>
      <c r="I150" s="91">
        <f t="shared" si="15"/>
        <v>7000</v>
      </c>
      <c r="J150" s="91">
        <f t="shared" si="16"/>
        <v>7000</v>
      </c>
    </row>
    <row r="151" spans="2:10" ht="13.5" thickBot="1" x14ac:dyDescent="0.25">
      <c r="B151" s="48"/>
      <c r="C151" s="38"/>
      <c r="D151" s="38" t="s">
        <v>7</v>
      </c>
      <c r="E151" s="46">
        <v>244</v>
      </c>
      <c r="F151" s="36">
        <v>346</v>
      </c>
      <c r="G151" s="49"/>
      <c r="H151" s="91">
        <v>30700</v>
      </c>
      <c r="I151" s="91">
        <f t="shared" si="15"/>
        <v>30700</v>
      </c>
      <c r="J151" s="91">
        <v>42700</v>
      </c>
    </row>
    <row r="152" spans="2:10" ht="13.5" hidden="1" thickBot="1" x14ac:dyDescent="0.25">
      <c r="B152" s="48"/>
      <c r="C152" s="38"/>
      <c r="D152" s="38" t="s">
        <v>0</v>
      </c>
      <c r="E152" s="46">
        <v>244</v>
      </c>
      <c r="F152" s="36">
        <v>346</v>
      </c>
      <c r="G152" s="49"/>
      <c r="H152" s="42"/>
      <c r="I152" s="42">
        <f t="shared" si="15"/>
        <v>0</v>
      </c>
      <c r="J152" s="42">
        <f t="shared" si="16"/>
        <v>0</v>
      </c>
    </row>
    <row r="153" spans="2:10" ht="13.5" hidden="1" thickBot="1" x14ac:dyDescent="0.25">
      <c r="B153" s="48"/>
      <c r="C153" s="38"/>
      <c r="D153" s="38" t="s">
        <v>103</v>
      </c>
      <c r="E153" s="46">
        <v>244</v>
      </c>
      <c r="F153" s="36">
        <v>346</v>
      </c>
      <c r="G153" s="49"/>
      <c r="H153" s="42"/>
      <c r="I153" s="42">
        <f t="shared" si="15"/>
        <v>0</v>
      </c>
      <c r="J153" s="42">
        <f t="shared" si="16"/>
        <v>0</v>
      </c>
    </row>
    <row r="154" spans="2:10" ht="13.5" thickBot="1" x14ac:dyDescent="0.25">
      <c r="B154" s="48"/>
      <c r="C154" s="38"/>
      <c r="D154" s="38" t="s">
        <v>7</v>
      </c>
      <c r="E154" s="46">
        <v>244</v>
      </c>
      <c r="F154" s="36">
        <v>349</v>
      </c>
      <c r="G154" s="49"/>
      <c r="H154" s="42"/>
      <c r="I154" s="42">
        <f>H154</f>
        <v>0</v>
      </c>
      <c r="J154" s="42">
        <f>H154</f>
        <v>0</v>
      </c>
    </row>
    <row r="155" spans="2:10" ht="13.5" thickBot="1" x14ac:dyDescent="0.25">
      <c r="B155" s="48"/>
      <c r="C155" s="38"/>
      <c r="D155" s="38"/>
      <c r="E155" s="46"/>
      <c r="F155" s="36"/>
      <c r="G155" s="38"/>
      <c r="H155" s="42"/>
      <c r="I155" s="42"/>
      <c r="J155" s="42"/>
    </row>
    <row r="156" spans="2:10" ht="26.25" thickBot="1" x14ac:dyDescent="0.25">
      <c r="B156" s="37" t="s">
        <v>104</v>
      </c>
      <c r="C156" s="34">
        <v>2550</v>
      </c>
      <c r="D156" s="38"/>
      <c r="E156" s="46">
        <v>400</v>
      </c>
      <c r="F156" s="36"/>
      <c r="G156" s="38"/>
      <c r="H156" s="42"/>
      <c r="I156" s="42"/>
      <c r="J156" s="42"/>
    </row>
    <row r="157" spans="2:10" ht="13.5" thickBot="1" x14ac:dyDescent="0.25">
      <c r="B157" s="37" t="s">
        <v>5</v>
      </c>
      <c r="C157" s="38"/>
      <c r="D157" s="38"/>
      <c r="E157" s="46"/>
      <c r="F157" s="36"/>
      <c r="G157" s="38"/>
      <c r="H157" s="42"/>
      <c r="I157" s="42"/>
      <c r="J157" s="42"/>
    </row>
    <row r="158" spans="2:10" ht="26.25" thickBot="1" x14ac:dyDescent="0.25">
      <c r="B158" s="37" t="s">
        <v>105</v>
      </c>
      <c r="C158" s="34">
        <v>2551</v>
      </c>
      <c r="D158" s="38"/>
      <c r="E158" s="46">
        <v>406</v>
      </c>
      <c r="F158" s="36"/>
      <c r="G158" s="38"/>
      <c r="H158" s="42"/>
      <c r="I158" s="42"/>
      <c r="J158" s="42"/>
    </row>
    <row r="159" spans="2:10" ht="39" thickBot="1" x14ac:dyDescent="0.25">
      <c r="B159" s="37" t="s">
        <v>106</v>
      </c>
      <c r="C159" s="34">
        <v>2552</v>
      </c>
      <c r="D159" s="38"/>
      <c r="E159" s="46">
        <v>407</v>
      </c>
      <c r="F159" s="36"/>
      <c r="G159" s="38"/>
      <c r="H159" s="42"/>
      <c r="I159" s="42"/>
      <c r="J159" s="42"/>
    </row>
    <row r="160" spans="2:10" ht="13.5" thickBot="1" x14ac:dyDescent="0.25">
      <c r="B160" s="41" t="s">
        <v>107</v>
      </c>
      <c r="C160" s="34">
        <v>3000</v>
      </c>
      <c r="D160" s="38"/>
      <c r="E160" s="46">
        <v>100</v>
      </c>
      <c r="F160" s="36"/>
      <c r="G160" s="38"/>
      <c r="H160" s="42"/>
      <c r="I160" s="42"/>
      <c r="J160" s="42"/>
    </row>
    <row r="161" spans="2:10" ht="13.5" thickBot="1" x14ac:dyDescent="0.25">
      <c r="B161" s="37" t="s">
        <v>5</v>
      </c>
      <c r="C161" s="38"/>
      <c r="D161" s="38"/>
      <c r="E161" s="46"/>
      <c r="F161" s="36"/>
      <c r="G161" s="38"/>
      <c r="H161" s="42"/>
      <c r="I161" s="42"/>
      <c r="J161" s="42"/>
    </row>
    <row r="162" spans="2:10" ht="13.5" thickBot="1" x14ac:dyDescent="0.25">
      <c r="B162" s="41" t="s">
        <v>108</v>
      </c>
      <c r="C162" s="34">
        <v>3010</v>
      </c>
      <c r="D162" s="38"/>
      <c r="E162" s="46"/>
      <c r="F162" s="36"/>
      <c r="G162" s="38"/>
      <c r="H162" s="42"/>
      <c r="I162" s="42"/>
      <c r="J162" s="42"/>
    </row>
    <row r="163" spans="2:10" ht="13.5" thickBot="1" x14ac:dyDescent="0.25">
      <c r="B163" s="41" t="s">
        <v>109</v>
      </c>
      <c r="C163" s="34">
        <v>3020</v>
      </c>
      <c r="D163" s="38"/>
      <c r="E163" s="46"/>
      <c r="F163" s="36"/>
      <c r="G163" s="38"/>
      <c r="H163" s="42"/>
      <c r="I163" s="42"/>
      <c r="J163" s="42"/>
    </row>
    <row r="164" spans="2:10" ht="13.5" thickBot="1" x14ac:dyDescent="0.25">
      <c r="B164" s="41" t="s">
        <v>110</v>
      </c>
      <c r="C164" s="34">
        <v>3030</v>
      </c>
      <c r="D164" s="38"/>
      <c r="E164" s="46"/>
      <c r="F164" s="36"/>
      <c r="G164" s="38"/>
      <c r="H164" s="42"/>
      <c r="I164" s="42"/>
      <c r="J164" s="42"/>
    </row>
    <row r="165" spans="2:10" ht="13.5" thickBot="1" x14ac:dyDescent="0.25">
      <c r="B165" s="41" t="s">
        <v>111</v>
      </c>
      <c r="C165" s="34">
        <v>4000</v>
      </c>
      <c r="D165" s="38"/>
      <c r="E165" s="46" t="s">
        <v>86</v>
      </c>
      <c r="F165" s="36"/>
      <c r="G165" s="38"/>
      <c r="H165" s="42"/>
      <c r="I165" s="42"/>
      <c r="J165" s="42"/>
    </row>
    <row r="166" spans="2:10" ht="13.5" thickBot="1" x14ac:dyDescent="0.25">
      <c r="B166" s="37" t="s">
        <v>81</v>
      </c>
      <c r="C166" s="38"/>
      <c r="D166" s="38"/>
      <c r="E166" s="46"/>
      <c r="F166" s="36"/>
      <c r="G166" s="38"/>
      <c r="H166" s="42"/>
      <c r="I166" s="42"/>
      <c r="J166" s="42"/>
    </row>
    <row r="167" spans="2:10" ht="13.5" thickBot="1" x14ac:dyDescent="0.25">
      <c r="B167" s="37" t="s">
        <v>112</v>
      </c>
      <c r="C167" s="34">
        <v>4010</v>
      </c>
      <c r="D167" s="38"/>
      <c r="E167" s="46">
        <v>610</v>
      </c>
      <c r="F167" s="36"/>
      <c r="G167" s="38"/>
      <c r="H167" s="42"/>
      <c r="I167" s="42"/>
      <c r="J167" s="42"/>
    </row>
    <row r="168" spans="2:10" x14ac:dyDescent="0.2">
      <c r="B168" s="71"/>
      <c r="C168" s="72"/>
      <c r="D168" s="71"/>
      <c r="E168" s="71"/>
      <c r="F168" s="72"/>
      <c r="G168" s="71"/>
      <c r="H168" s="73"/>
      <c r="I168" s="73"/>
      <c r="J168" s="73"/>
    </row>
    <row r="169" spans="2:10" x14ac:dyDescent="0.2">
      <c r="B169" s="71"/>
      <c r="C169" s="72"/>
      <c r="D169" s="71"/>
      <c r="E169" s="71"/>
      <c r="F169" s="72"/>
      <c r="G169" s="71"/>
      <c r="H169" s="73"/>
      <c r="I169" s="73"/>
      <c r="J169" s="73"/>
    </row>
    <row r="170" spans="2:10" x14ac:dyDescent="0.2">
      <c r="B170" s="71"/>
      <c r="C170" s="72"/>
      <c r="D170" s="71"/>
      <c r="E170" s="71"/>
      <c r="F170" s="72"/>
      <c r="G170" s="71"/>
      <c r="H170" s="73"/>
      <c r="I170" s="73"/>
      <c r="J170" s="73"/>
    </row>
    <row r="171" spans="2:10" x14ac:dyDescent="0.2">
      <c r="B171" s="71"/>
      <c r="C171" s="72"/>
      <c r="D171" s="71"/>
      <c r="E171" s="71"/>
      <c r="F171" s="72"/>
      <c r="G171" s="71"/>
      <c r="H171" s="73"/>
      <c r="I171" s="73"/>
      <c r="J171" s="73"/>
    </row>
    <row r="172" spans="2:10" x14ac:dyDescent="0.2">
      <c r="B172" s="71"/>
      <c r="C172" s="72"/>
      <c r="D172" s="71"/>
      <c r="E172" s="71"/>
      <c r="F172" s="72"/>
      <c r="G172" s="71"/>
      <c r="H172" s="73"/>
      <c r="I172" s="73"/>
      <c r="J172" s="73"/>
    </row>
    <row r="173" spans="2:10" x14ac:dyDescent="0.2">
      <c r="B173" s="71"/>
      <c r="C173" s="72"/>
      <c r="D173" s="71"/>
      <c r="E173" s="71"/>
      <c r="F173" s="72"/>
      <c r="G173" s="71"/>
      <c r="H173" s="73"/>
      <c r="I173" s="73"/>
      <c r="J173" s="73"/>
    </row>
    <row r="174" spans="2:10" x14ac:dyDescent="0.2">
      <c r="B174" s="71"/>
      <c r="C174" s="72"/>
      <c r="D174" s="71"/>
      <c r="E174" s="71"/>
      <c r="F174" s="72"/>
      <c r="G174" s="71"/>
      <c r="H174" s="73"/>
      <c r="I174" s="73"/>
      <c r="J174" s="73"/>
    </row>
    <row r="175" spans="2:10" x14ac:dyDescent="0.2">
      <c r="B175" s="71"/>
      <c r="C175" s="72"/>
      <c r="D175" s="71"/>
      <c r="E175" s="71"/>
      <c r="F175" s="72"/>
      <c r="G175" s="71"/>
      <c r="H175" s="73"/>
      <c r="I175" s="73"/>
      <c r="J175" s="73"/>
    </row>
    <row r="176" spans="2:10" x14ac:dyDescent="0.2">
      <c r="B176" s="71"/>
      <c r="C176" s="72"/>
      <c r="D176" s="71"/>
      <c r="E176" s="71"/>
      <c r="F176" s="72"/>
      <c r="G176" s="71"/>
      <c r="H176" s="73"/>
      <c r="I176" s="73"/>
      <c r="J176" s="73"/>
    </row>
    <row r="177" spans="2:10" x14ac:dyDescent="0.2">
      <c r="B177" s="71"/>
      <c r="C177" s="72"/>
      <c r="D177" s="71"/>
      <c r="E177" s="71"/>
      <c r="F177" s="72"/>
      <c r="G177" s="71"/>
      <c r="H177" s="73"/>
      <c r="I177" s="73"/>
      <c r="J177" s="73"/>
    </row>
    <row r="178" spans="2:10" x14ac:dyDescent="0.2">
      <c r="B178" s="71"/>
      <c r="C178" s="72"/>
      <c r="D178" s="71"/>
      <c r="E178" s="71"/>
      <c r="F178" s="72"/>
      <c r="G178" s="71"/>
      <c r="H178" s="73"/>
      <c r="I178" s="73"/>
      <c r="J178" s="73"/>
    </row>
    <row r="179" spans="2:10" x14ac:dyDescent="0.2">
      <c r="B179" s="71"/>
      <c r="C179" s="72"/>
      <c r="D179" s="71"/>
      <c r="E179" s="71"/>
      <c r="F179" s="72"/>
      <c r="G179" s="71"/>
      <c r="H179" s="73"/>
      <c r="I179" s="73"/>
      <c r="J179" s="73"/>
    </row>
    <row r="180" spans="2:10" x14ac:dyDescent="0.2">
      <c r="B180" s="74"/>
      <c r="C180" s="74"/>
      <c r="D180" s="74"/>
      <c r="E180" s="74"/>
      <c r="F180" s="75"/>
      <c r="G180" s="74"/>
      <c r="H180" s="74"/>
      <c r="I180" s="74"/>
      <c r="J180" s="74"/>
    </row>
    <row r="181" spans="2:10" x14ac:dyDescent="0.2">
      <c r="B181" s="74"/>
      <c r="C181" s="74"/>
      <c r="D181" s="74"/>
      <c r="E181" s="74"/>
      <c r="F181" s="75"/>
      <c r="G181" s="74"/>
      <c r="H181" s="74"/>
      <c r="I181" s="74"/>
      <c r="J181" s="74"/>
    </row>
    <row r="182" spans="2:10" x14ac:dyDescent="0.2">
      <c r="B182" s="74"/>
      <c r="C182" s="74"/>
      <c r="D182" s="74"/>
      <c r="E182" s="74"/>
      <c r="F182" s="75"/>
      <c r="G182" s="74"/>
      <c r="H182" s="74"/>
      <c r="I182" s="74"/>
      <c r="J182" s="74"/>
    </row>
    <row r="183" spans="2:10" x14ac:dyDescent="0.2">
      <c r="B183" s="74"/>
      <c r="C183" s="74"/>
      <c r="D183" s="74"/>
      <c r="E183" s="74"/>
      <c r="F183" s="75"/>
      <c r="G183" s="74"/>
      <c r="H183" s="74"/>
      <c r="I183" s="74"/>
      <c r="J183" s="74"/>
    </row>
    <row r="184" spans="2:10" x14ac:dyDescent="0.2">
      <c r="B184" s="74"/>
      <c r="C184" s="74"/>
      <c r="D184" s="74"/>
      <c r="E184" s="74"/>
      <c r="F184" s="75"/>
      <c r="G184" s="74"/>
      <c r="H184" s="74"/>
      <c r="I184" s="74"/>
      <c r="J184" s="74"/>
    </row>
    <row r="185" spans="2:10" x14ac:dyDescent="0.2">
      <c r="B185" s="74"/>
      <c r="C185" s="74"/>
      <c r="D185" s="74"/>
      <c r="E185" s="74"/>
      <c r="F185" s="75"/>
      <c r="G185" s="74"/>
      <c r="H185" s="74"/>
      <c r="I185" s="74"/>
      <c r="J185" s="74"/>
    </row>
    <row r="186" spans="2:10" x14ac:dyDescent="0.2">
      <c r="B186" s="74"/>
      <c r="C186" s="74"/>
      <c r="D186" s="74"/>
      <c r="E186" s="74"/>
      <c r="F186" s="75"/>
      <c r="G186" s="74"/>
      <c r="H186" s="74"/>
      <c r="I186" s="74"/>
      <c r="J186" s="74"/>
    </row>
    <row r="187" spans="2:10" x14ac:dyDescent="0.2">
      <c r="B187" s="74"/>
      <c r="C187" s="74"/>
      <c r="D187" s="74"/>
      <c r="E187" s="74"/>
      <c r="F187" s="75"/>
      <c r="G187" s="74"/>
      <c r="H187" s="74"/>
      <c r="I187" s="74"/>
      <c r="J187" s="74"/>
    </row>
    <row r="188" spans="2:10" x14ac:dyDescent="0.2">
      <c r="B188" s="26"/>
    </row>
    <row r="189" spans="2:10" ht="15.75" customHeight="1" x14ac:dyDescent="0.2">
      <c r="B189" s="26"/>
    </row>
    <row r="190" spans="2:10" ht="39" customHeight="1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</row>
    <row r="191" spans="2:10" ht="15.75" customHeight="1" x14ac:dyDescent="0.2">
      <c r="B191" s="26"/>
    </row>
    <row r="192" spans="2:10" ht="15.75" customHeight="1" x14ac:dyDescent="0.2">
      <c r="B192" s="136"/>
      <c r="C192" s="136"/>
      <c r="D192" s="136"/>
      <c r="E192" s="136"/>
      <c r="F192" s="136"/>
      <c r="G192" s="136"/>
      <c r="H192" s="136"/>
      <c r="I192" s="136"/>
      <c r="J192" s="136"/>
    </row>
    <row r="193" spans="2:10" ht="34.5" customHeight="1" x14ac:dyDescent="0.2"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2:10" ht="20.25" customHeight="1" x14ac:dyDescent="0.2">
      <c r="B194" s="136"/>
      <c r="C194" s="136"/>
      <c r="D194" s="136"/>
      <c r="E194" s="136"/>
      <c r="F194" s="136"/>
      <c r="G194" s="136"/>
      <c r="H194" s="136"/>
      <c r="I194" s="136"/>
      <c r="J194" s="136"/>
    </row>
    <row r="195" spans="2:10" ht="51" customHeight="1" x14ac:dyDescent="0.2"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2:10" ht="36.75" customHeight="1" x14ac:dyDescent="0.2"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2:10" ht="15.75" customHeight="1" x14ac:dyDescent="0.2">
      <c r="B197" s="136"/>
      <c r="C197" s="136"/>
      <c r="D197" s="136"/>
      <c r="E197" s="136"/>
      <c r="F197" s="136"/>
      <c r="G197" s="136"/>
      <c r="H197" s="136"/>
      <c r="I197" s="136"/>
      <c r="J197" s="136"/>
    </row>
    <row r="198" spans="2:10" ht="21" customHeight="1" x14ac:dyDescent="0.2">
      <c r="B198" s="136"/>
      <c r="C198" s="136"/>
      <c r="D198" s="136"/>
      <c r="E198" s="136"/>
      <c r="F198" s="136"/>
      <c r="G198" s="136"/>
      <c r="H198" s="136"/>
      <c r="I198" s="136"/>
      <c r="J198" s="136"/>
    </row>
    <row r="199" spans="2:10" ht="74.25" customHeight="1" x14ac:dyDescent="0.2"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2:10" ht="42" customHeight="1" x14ac:dyDescent="0.2"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2:10" ht="69" customHeight="1" x14ac:dyDescent="0.2"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2:10" ht="21.75" customHeight="1" x14ac:dyDescent="0.2">
      <c r="B202" s="136"/>
      <c r="C202" s="136"/>
      <c r="D202" s="136"/>
      <c r="E202" s="136"/>
      <c r="F202" s="136"/>
      <c r="G202" s="136"/>
      <c r="H202" s="136"/>
      <c r="I202" s="136"/>
      <c r="J202" s="136"/>
    </row>
    <row r="203" spans="2:10" ht="34.5" customHeight="1" x14ac:dyDescent="0.2">
      <c r="B203" s="137"/>
      <c r="C203" s="137"/>
      <c r="D203" s="137"/>
      <c r="E203" s="137"/>
      <c r="F203" s="137"/>
      <c r="G203" s="137"/>
      <c r="H203" s="137"/>
      <c r="I203" s="137"/>
      <c r="J203" s="137"/>
    </row>
    <row r="206" spans="2:10" x14ac:dyDescent="0.2">
      <c r="B206" s="71"/>
      <c r="C206" s="72"/>
      <c r="D206" s="71"/>
      <c r="E206" s="76"/>
      <c r="F206" s="76"/>
      <c r="G206" s="73"/>
      <c r="H206" s="73"/>
      <c r="I206" s="73"/>
    </row>
    <row r="207" spans="2:10" x14ac:dyDescent="0.2">
      <c r="B207" s="71"/>
      <c r="C207" s="72"/>
      <c r="D207" s="71"/>
      <c r="E207" s="76"/>
      <c r="F207" s="76"/>
      <c r="G207" s="76"/>
      <c r="H207" s="76"/>
      <c r="I207" s="76"/>
    </row>
    <row r="208" spans="2:10" ht="15" customHeight="1" x14ac:dyDescent="0.2">
      <c r="B208" s="71"/>
      <c r="C208" s="72"/>
      <c r="D208" s="71"/>
      <c r="E208" s="76"/>
      <c r="F208" s="76"/>
      <c r="G208" s="76"/>
      <c r="H208" s="76"/>
      <c r="I208" s="76"/>
    </row>
  </sheetData>
  <mergeCells count="72">
    <mergeCell ref="B195:J195"/>
    <mergeCell ref="B202:J202"/>
    <mergeCell ref="B203:J203"/>
    <mergeCell ref="B196:J196"/>
    <mergeCell ref="B197:J197"/>
    <mergeCell ref="B198:J198"/>
    <mergeCell ref="B199:J199"/>
    <mergeCell ref="B200:J200"/>
    <mergeCell ref="B201:J201"/>
    <mergeCell ref="B192:J192"/>
    <mergeCell ref="B193:J193"/>
    <mergeCell ref="B194:J194"/>
    <mergeCell ref="G114:G115"/>
    <mergeCell ref="H114:H115"/>
    <mergeCell ref="I114:I115"/>
    <mergeCell ref="J114:J115"/>
    <mergeCell ref="E114:E115"/>
    <mergeCell ref="F114:F115"/>
    <mergeCell ref="B114:B115"/>
    <mergeCell ref="C114:C115"/>
    <mergeCell ref="D114:D115"/>
    <mergeCell ref="B1:J1"/>
    <mergeCell ref="B190:J190"/>
    <mergeCell ref="E83:E84"/>
    <mergeCell ref="F83:F84"/>
    <mergeCell ref="I107:I108"/>
    <mergeCell ref="J107:J108"/>
    <mergeCell ref="B107:B108"/>
    <mergeCell ref="G107:G108"/>
    <mergeCell ref="H107:H108"/>
    <mergeCell ref="J83:J84"/>
    <mergeCell ref="B83:B84"/>
    <mergeCell ref="C83:C84"/>
    <mergeCell ref="D83:D84"/>
    <mergeCell ref="G83:G84"/>
    <mergeCell ref="H83:H84"/>
    <mergeCell ref="I83:I84"/>
    <mergeCell ref="F107:F108"/>
    <mergeCell ref="C107:C108"/>
    <mergeCell ref="D107:D108"/>
    <mergeCell ref="E107:E108"/>
    <mergeCell ref="G77:G78"/>
    <mergeCell ref="H77:H78"/>
    <mergeCell ref="I77:I78"/>
    <mergeCell ref="J77:J78"/>
    <mergeCell ref="B77:B78"/>
    <mergeCell ref="C77:C78"/>
    <mergeCell ref="D77:D78"/>
    <mergeCell ref="E77:E78"/>
    <mergeCell ref="F77:F78"/>
    <mergeCell ref="G66:G67"/>
    <mergeCell ref="H66:H67"/>
    <mergeCell ref="I66:I67"/>
    <mergeCell ref="J66:J67"/>
    <mergeCell ref="C66:C67"/>
    <mergeCell ref="D66:D67"/>
    <mergeCell ref="G3:G7"/>
    <mergeCell ref="H3:J3"/>
    <mergeCell ref="H4:J4"/>
    <mergeCell ref="H5:J5"/>
    <mergeCell ref="H21:H22"/>
    <mergeCell ref="I21:I22"/>
    <mergeCell ref="J21:J22"/>
    <mergeCell ref="G21:G22"/>
    <mergeCell ref="C3:C7"/>
    <mergeCell ref="D3:D7"/>
    <mergeCell ref="E3:E7"/>
    <mergeCell ref="F3:F7"/>
    <mergeCell ref="C21:C22"/>
    <mergeCell ref="D21:D22"/>
    <mergeCell ref="E21:E22"/>
    <mergeCell ref="F21:F22"/>
  </mergeCells>
  <hyperlinks>
    <hyperlink ref="D3" location="P926" display="P926"/>
    <hyperlink ref="E3" location="P927" display="P927"/>
    <hyperlink ref="F3" location="P933" display="P933"/>
    <hyperlink ref="G3" location="P934" display="P934"/>
    <hyperlink ref="B10" location="P935" display="P935"/>
    <hyperlink ref="B19" location="P935" display="P935"/>
    <hyperlink ref="B61" location="P936" display="P936"/>
    <hyperlink ref="B111" location="P937" display="P937"/>
    <hyperlink ref="B160" location="P938" display="P938"/>
    <hyperlink ref="B162" location="P938" display="P938"/>
    <hyperlink ref="B163" location="P938" display="P938"/>
    <hyperlink ref="B164" location="P938" display="P938"/>
    <hyperlink ref="B165" location="P939" display="P939"/>
  </hyperlinks>
  <pageMargins left="0.70866141732283472" right="0.70866141732283472" top="0.74803149606299213" bottom="0.2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5" zoomScale="90" zoomScaleNormal="90" workbookViewId="0">
      <selection activeCell="A37" sqref="A37"/>
    </sheetView>
  </sheetViews>
  <sheetFormatPr defaultRowHeight="15" x14ac:dyDescent="0.25"/>
  <cols>
    <col min="1" max="1" width="110.140625" customWidth="1"/>
    <col min="2" max="2" width="12.5703125" customWidth="1"/>
  </cols>
  <sheetData>
    <row r="1" spans="1:2" x14ac:dyDescent="0.25">
      <c r="A1" s="16"/>
      <c r="B1" s="1" t="s">
        <v>11</v>
      </c>
    </row>
    <row r="2" spans="1:2" x14ac:dyDescent="0.25">
      <c r="A2" s="16"/>
      <c r="B2" s="1" t="s">
        <v>12</v>
      </c>
    </row>
    <row r="3" spans="1:2" x14ac:dyDescent="0.25">
      <c r="A3" s="16"/>
      <c r="B3" s="1" t="s">
        <v>180</v>
      </c>
    </row>
    <row r="4" spans="1:2" ht="15.75" x14ac:dyDescent="0.25">
      <c r="A4" s="6"/>
    </row>
    <row r="5" spans="1:2" x14ac:dyDescent="0.25">
      <c r="A5" s="2" t="s">
        <v>13</v>
      </c>
    </row>
    <row r="6" spans="1:2" ht="15.75" x14ac:dyDescent="0.25">
      <c r="A6" s="1"/>
      <c r="B6" s="1" t="s">
        <v>14</v>
      </c>
    </row>
    <row r="7" spans="1:2" ht="15.75" x14ac:dyDescent="0.25">
      <c r="A7" s="6"/>
      <c r="B7" s="6" t="s">
        <v>181</v>
      </c>
    </row>
    <row r="8" spans="1:2" ht="15.75" x14ac:dyDescent="0.25">
      <c r="A8" s="3"/>
      <c r="B8" s="3" t="s">
        <v>182</v>
      </c>
    </row>
    <row r="9" spans="1:2" ht="24.75" customHeight="1" x14ac:dyDescent="0.25">
      <c r="A9" s="3"/>
      <c r="B9" s="3"/>
    </row>
    <row r="10" spans="1:2" ht="15.75" x14ac:dyDescent="0.25">
      <c r="A10" s="6"/>
      <c r="B10" s="6" t="s">
        <v>158</v>
      </c>
    </row>
    <row r="11" spans="1:2" ht="15.75" x14ac:dyDescent="0.25">
      <c r="A11" s="6"/>
      <c r="B11" s="13" t="s">
        <v>157</v>
      </c>
    </row>
    <row r="12" spans="1:2" ht="16.5" customHeight="1" x14ac:dyDescent="0.25">
      <c r="A12" s="6"/>
      <c r="B12" s="16"/>
    </row>
    <row r="13" spans="1:2" ht="15.75" customHeight="1" x14ac:dyDescent="0.25">
      <c r="A13" s="6"/>
      <c r="B13" s="23" t="s">
        <v>175</v>
      </c>
    </row>
    <row r="14" spans="1:2" ht="15.75" customHeight="1" x14ac:dyDescent="0.25">
      <c r="A14" s="6"/>
      <c r="B14" s="16"/>
    </row>
    <row r="15" spans="1:2" ht="15.75" customHeight="1" x14ac:dyDescent="0.25">
      <c r="A15" s="7" t="s">
        <v>15</v>
      </c>
      <c r="B15" s="16"/>
    </row>
    <row r="16" spans="1:2" ht="15.75" customHeight="1" x14ac:dyDescent="0.25">
      <c r="A16" s="7" t="s">
        <v>183</v>
      </c>
      <c r="B16" s="16"/>
    </row>
    <row r="17" spans="1:2" ht="15.75" customHeight="1" x14ac:dyDescent="0.25">
      <c r="A17" s="24" t="s">
        <v>176</v>
      </c>
      <c r="B17" s="16"/>
    </row>
    <row r="18" spans="1:2" ht="15.75" thickBot="1" x14ac:dyDescent="0.3">
      <c r="A18" s="16"/>
      <c r="B18" s="16"/>
    </row>
    <row r="19" spans="1:2" ht="16.5" thickBot="1" x14ac:dyDescent="0.3">
      <c r="A19" s="10" t="s">
        <v>159</v>
      </c>
      <c r="B19" s="19" t="s">
        <v>16</v>
      </c>
    </row>
    <row r="20" spans="1:2" ht="18.75" x14ac:dyDescent="0.3">
      <c r="A20" s="14" t="s">
        <v>167</v>
      </c>
      <c r="B20" s="8"/>
    </row>
    <row r="21" spans="1:2" ht="15.75" thickBot="1" x14ac:dyDescent="0.3">
      <c r="A21" s="22" t="s">
        <v>162</v>
      </c>
      <c r="B21" s="17">
        <v>6910011502</v>
      </c>
    </row>
    <row r="22" spans="1:2" ht="15.75" x14ac:dyDescent="0.25">
      <c r="A22" s="5" t="s">
        <v>187</v>
      </c>
      <c r="B22" s="8" t="s">
        <v>17</v>
      </c>
    </row>
    <row r="23" spans="1:2" ht="15.75" thickBot="1" x14ac:dyDescent="0.3">
      <c r="A23" s="11" t="s">
        <v>185</v>
      </c>
      <c r="B23" s="17">
        <v>692601001</v>
      </c>
    </row>
    <row r="24" spans="1:2" ht="15.75" x14ac:dyDescent="0.25">
      <c r="A24" s="15" t="s">
        <v>184</v>
      </c>
      <c r="B24" s="8"/>
    </row>
    <row r="25" spans="1:2" ht="15.75" thickBot="1" x14ac:dyDescent="0.3">
      <c r="A25" s="11" t="s">
        <v>163</v>
      </c>
      <c r="B25" s="18">
        <v>383</v>
      </c>
    </row>
    <row r="26" spans="1:2" ht="14.25" customHeight="1" x14ac:dyDescent="0.25">
      <c r="A26" s="12" t="s">
        <v>186</v>
      </c>
      <c r="B26" s="9"/>
    </row>
    <row r="27" spans="1:2" ht="29.25" customHeight="1" thickBot="1" x14ac:dyDescent="0.3">
      <c r="A27" s="21" t="s">
        <v>161</v>
      </c>
      <c r="B27" s="20"/>
    </row>
    <row r="28" spans="1:2" x14ac:dyDescent="0.25">
      <c r="A28" s="138" t="s">
        <v>160</v>
      </c>
      <c r="B28" s="138"/>
    </row>
    <row r="29" spans="1:2" x14ac:dyDescent="0.25">
      <c r="A29" s="4"/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F13" sqref="F13"/>
    </sheetView>
  </sheetViews>
  <sheetFormatPr defaultRowHeight="12.75" x14ac:dyDescent="0.2"/>
  <cols>
    <col min="1" max="1" width="8.140625" style="25" customWidth="1"/>
    <col min="2" max="2" width="48.5703125" style="25" customWidth="1"/>
    <col min="3" max="3" width="11.140625" style="25" customWidth="1"/>
    <col min="4" max="4" width="15.140625" style="25" customWidth="1"/>
    <col min="5" max="5" width="13.85546875" style="25" customWidth="1"/>
    <col min="6" max="6" width="15.28515625" style="25" customWidth="1"/>
    <col min="7" max="7" width="14.85546875" style="25" customWidth="1"/>
    <col min="8" max="16384" width="9.140625" style="25"/>
  </cols>
  <sheetData>
    <row r="1" spans="1:7" x14ac:dyDescent="0.2">
      <c r="A1" s="140" t="s">
        <v>116</v>
      </c>
      <c r="B1" s="140"/>
      <c r="C1" s="140"/>
      <c r="D1" s="140"/>
      <c r="E1" s="140"/>
      <c r="F1" s="140"/>
      <c r="G1" s="140"/>
    </row>
    <row r="2" spans="1:7" x14ac:dyDescent="0.2">
      <c r="A2" s="141" t="s">
        <v>188</v>
      </c>
      <c r="B2" s="141"/>
      <c r="C2" s="141"/>
      <c r="D2" s="141"/>
      <c r="E2" s="141"/>
      <c r="F2" s="141"/>
      <c r="G2" s="141"/>
    </row>
    <row r="3" spans="1:7" x14ac:dyDescent="0.2">
      <c r="A3" s="140" t="s">
        <v>177</v>
      </c>
      <c r="B3" s="140"/>
      <c r="C3" s="140"/>
      <c r="D3" s="140"/>
      <c r="E3" s="140"/>
      <c r="F3" s="140"/>
      <c r="G3" s="140"/>
    </row>
    <row r="4" spans="1:7" ht="13.5" thickBot="1" x14ac:dyDescent="0.25">
      <c r="A4" s="26"/>
    </row>
    <row r="5" spans="1:7" x14ac:dyDescent="0.2">
      <c r="A5" s="27" t="s">
        <v>117</v>
      </c>
      <c r="B5" s="78"/>
      <c r="C5" s="78" t="s">
        <v>119</v>
      </c>
      <c r="D5" s="78" t="s">
        <v>121</v>
      </c>
      <c r="E5" s="107" t="s">
        <v>124</v>
      </c>
      <c r="F5" s="108"/>
      <c r="G5" s="109"/>
    </row>
    <row r="6" spans="1:7" ht="18.75" customHeight="1" x14ac:dyDescent="0.2">
      <c r="A6" s="28" t="s">
        <v>118</v>
      </c>
      <c r="B6" s="30"/>
      <c r="C6" s="30" t="s">
        <v>120</v>
      </c>
      <c r="D6" s="30" t="s">
        <v>122</v>
      </c>
      <c r="E6" s="110"/>
      <c r="F6" s="111"/>
      <c r="G6" s="112"/>
    </row>
    <row r="7" spans="1:7" ht="17.25" customHeight="1" thickBot="1" x14ac:dyDescent="0.25">
      <c r="A7" s="29"/>
      <c r="B7" s="30" t="s">
        <v>19</v>
      </c>
      <c r="C7" s="79"/>
      <c r="D7" s="30" t="s">
        <v>123</v>
      </c>
      <c r="E7" s="113"/>
      <c r="F7" s="114"/>
      <c r="G7" s="115"/>
    </row>
    <row r="8" spans="1:7" x14ac:dyDescent="0.2">
      <c r="A8" s="29"/>
      <c r="B8" s="30" t="s">
        <v>20</v>
      </c>
      <c r="C8" s="79"/>
      <c r="D8" s="79"/>
      <c r="E8" s="30" t="s">
        <v>168</v>
      </c>
      <c r="F8" s="30" t="s">
        <v>174</v>
      </c>
      <c r="G8" s="30" t="s">
        <v>178</v>
      </c>
    </row>
    <row r="9" spans="1:7" ht="64.5" customHeight="1" thickBot="1" x14ac:dyDescent="0.25">
      <c r="A9" s="80"/>
      <c r="B9" s="81"/>
      <c r="C9" s="81"/>
      <c r="D9" s="81"/>
      <c r="E9" s="34" t="s">
        <v>125</v>
      </c>
      <c r="F9" s="34" t="s">
        <v>126</v>
      </c>
      <c r="G9" s="34" t="s">
        <v>127</v>
      </c>
    </row>
    <row r="10" spans="1:7" ht="13.5" thickBot="1" x14ac:dyDescent="0.25">
      <c r="A10" s="33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</row>
    <row r="11" spans="1:7" ht="34.5" customHeight="1" thickBot="1" x14ac:dyDescent="0.25">
      <c r="A11" s="33" t="s">
        <v>128</v>
      </c>
      <c r="B11" s="82" t="s">
        <v>129</v>
      </c>
      <c r="C11" s="30">
        <v>26000</v>
      </c>
      <c r="D11" s="30" t="s">
        <v>86</v>
      </c>
      <c r="E11" s="83">
        <f>Лист1!H111</f>
        <v>1125463.8900000001</v>
      </c>
      <c r="F11" s="83">
        <f>Лист1!I111</f>
        <v>839300</v>
      </c>
      <c r="G11" s="83">
        <f>Лист1!J111</f>
        <v>851300</v>
      </c>
    </row>
    <row r="12" spans="1:7" ht="16.5" customHeight="1" thickBot="1" x14ac:dyDescent="0.25">
      <c r="A12" s="92" t="s">
        <v>130</v>
      </c>
      <c r="B12" s="84" t="s">
        <v>5</v>
      </c>
      <c r="C12" s="85"/>
      <c r="D12" s="55"/>
      <c r="E12" s="55"/>
      <c r="F12" s="55"/>
      <c r="G12" s="86"/>
    </row>
    <row r="13" spans="1:7" ht="116.25" customHeight="1" thickBot="1" x14ac:dyDescent="0.25">
      <c r="A13" s="100"/>
      <c r="B13" s="38" t="s">
        <v>131</v>
      </c>
      <c r="C13" s="34">
        <v>26100</v>
      </c>
      <c r="D13" s="34" t="s">
        <v>86</v>
      </c>
      <c r="E13" s="38"/>
      <c r="F13" s="38"/>
      <c r="G13" s="38"/>
    </row>
    <row r="14" spans="1:7" ht="54" customHeight="1" thickBot="1" x14ac:dyDescent="0.25">
      <c r="A14" s="33" t="s">
        <v>132</v>
      </c>
      <c r="B14" s="38" t="s">
        <v>133</v>
      </c>
      <c r="C14" s="34">
        <v>26200</v>
      </c>
      <c r="D14" s="34" t="s">
        <v>86</v>
      </c>
      <c r="E14" s="38"/>
      <c r="F14" s="38"/>
      <c r="G14" s="38"/>
    </row>
    <row r="15" spans="1:7" ht="51.75" thickBot="1" x14ac:dyDescent="0.25">
      <c r="A15" s="33" t="s">
        <v>134</v>
      </c>
      <c r="B15" s="38" t="s">
        <v>135</v>
      </c>
      <c r="C15" s="34">
        <v>26300</v>
      </c>
      <c r="D15" s="34" t="s">
        <v>86</v>
      </c>
      <c r="E15" s="38"/>
      <c r="F15" s="38"/>
      <c r="G15" s="38"/>
    </row>
    <row r="16" spans="1:7" ht="54.75" customHeight="1" thickBot="1" x14ac:dyDescent="0.25">
      <c r="A16" s="33" t="s">
        <v>136</v>
      </c>
      <c r="B16" s="38" t="s">
        <v>137</v>
      </c>
      <c r="C16" s="30">
        <v>26400</v>
      </c>
      <c r="D16" s="30" t="s">
        <v>86</v>
      </c>
      <c r="E16" s="53">
        <f>E18+E21+E25</f>
        <v>1118463.8899999999</v>
      </c>
      <c r="F16" s="53">
        <f t="shared" ref="F16:G16" si="0">F18+F21+F25</f>
        <v>832300</v>
      </c>
      <c r="G16" s="53">
        <f t="shared" si="0"/>
        <v>844300</v>
      </c>
    </row>
    <row r="17" spans="1:7" ht="15" customHeight="1" thickBot="1" x14ac:dyDescent="0.25">
      <c r="A17" s="92" t="s">
        <v>138</v>
      </c>
      <c r="B17" s="39" t="s">
        <v>5</v>
      </c>
      <c r="C17" s="85"/>
      <c r="D17" s="55"/>
      <c r="E17" s="55"/>
      <c r="F17" s="55"/>
      <c r="G17" s="86"/>
    </row>
    <row r="18" spans="1:7" ht="30.75" customHeight="1" thickBot="1" x14ac:dyDescent="0.25">
      <c r="A18" s="100"/>
      <c r="B18" s="38" t="s">
        <v>139</v>
      </c>
      <c r="C18" s="34">
        <v>26410</v>
      </c>
      <c r="D18" s="30" t="s">
        <v>86</v>
      </c>
      <c r="E18" s="53">
        <f>E20</f>
        <v>899922.49</v>
      </c>
      <c r="F18" s="53">
        <f>F20</f>
        <v>684300</v>
      </c>
      <c r="G18" s="53">
        <f>G20</f>
        <v>696300</v>
      </c>
    </row>
    <row r="19" spans="1:7" ht="13.5" thickBot="1" x14ac:dyDescent="0.25">
      <c r="A19" s="43"/>
      <c r="B19" s="38" t="s">
        <v>5</v>
      </c>
      <c r="C19" s="39"/>
      <c r="D19" s="85"/>
      <c r="E19" s="55"/>
      <c r="F19" s="55"/>
      <c r="G19" s="86"/>
    </row>
    <row r="20" spans="1:7" ht="18" customHeight="1" thickBot="1" x14ac:dyDescent="0.25">
      <c r="A20" s="87" t="s">
        <v>140</v>
      </c>
      <c r="B20" s="82" t="s">
        <v>141</v>
      </c>
      <c r="C20" s="34">
        <v>26411</v>
      </c>
      <c r="D20" s="34" t="s">
        <v>86</v>
      </c>
      <c r="E20" s="42">
        <f>Лист1!H119+Лист1!H120+Лист1!H121+Лист1!H122+Лист1!H123+Лист1!H124+Лист1!H128+Лист1!H131+Лист1!H137+Лист1!H138+Лист1!H139+Лист1!H140+Лист1!H148+Лист1!H151+Лист1!H154</f>
        <v>899922.49</v>
      </c>
      <c r="F20" s="42">
        <f>Лист1!I119+Лист1!I120+Лист1!I121+Лист1!I122+Лист1!I123+Лист1!I124+Лист1!I128+Лист1!I131+Лист1!I137+Лист1!I138+Лист1!I139+Лист1!I140+Лист1!I148+Лист1!I151+Лист1!I154</f>
        <v>684300</v>
      </c>
      <c r="G20" s="42">
        <f>Лист1!J119+Лист1!J120+Лист1!J121+Лист1!J122+Лист1!J123+Лист1!J124+Лист1!J128+Лист1!J131+Лист1!J137+Лист1!J138+Лист1!J139+Лист1!J140+Лист1!J148+Лист1!J151+Лист1!J154</f>
        <v>696300</v>
      </c>
    </row>
    <row r="21" spans="1:7" ht="51.75" customHeight="1" thickBot="1" x14ac:dyDescent="0.25">
      <c r="A21" s="33" t="s">
        <v>142</v>
      </c>
      <c r="B21" s="82" t="s">
        <v>143</v>
      </c>
      <c r="C21" s="30">
        <v>26420</v>
      </c>
      <c r="D21" s="30" t="s">
        <v>86</v>
      </c>
      <c r="E21" s="53">
        <f>E23</f>
        <v>101000</v>
      </c>
      <c r="F21" s="53">
        <f>F23</f>
        <v>38000</v>
      </c>
      <c r="G21" s="53">
        <f>G23</f>
        <v>38000</v>
      </c>
    </row>
    <row r="22" spans="1:7" ht="13.5" thickBot="1" x14ac:dyDescent="0.25">
      <c r="A22" s="43"/>
      <c r="B22" s="39" t="s">
        <v>5</v>
      </c>
      <c r="C22" s="85"/>
      <c r="D22" s="55"/>
      <c r="E22" s="55"/>
      <c r="F22" s="55"/>
      <c r="G22" s="86"/>
    </row>
    <row r="23" spans="1:7" ht="23.25" customHeight="1" thickBot="1" x14ac:dyDescent="0.25">
      <c r="A23" s="33" t="s">
        <v>144</v>
      </c>
      <c r="B23" s="82" t="s">
        <v>141</v>
      </c>
      <c r="C23" s="34">
        <v>26421</v>
      </c>
      <c r="D23" s="34" t="s">
        <v>86</v>
      </c>
      <c r="E23" s="42">
        <f>Лист1!H118+Лист1!H125+Лист1!H126+Лист1!H134+Лист1!H136</f>
        <v>101000</v>
      </c>
      <c r="F23" s="42">
        <f>Лист1!I118+Лист1!I125+Лист1!I126+Лист1!I134+Лист1!I136</f>
        <v>38000</v>
      </c>
      <c r="G23" s="42">
        <f>Лист1!J118+Лист1!J125+Лист1!J126+Лист1!J134+Лист1!J136</f>
        <v>38000</v>
      </c>
    </row>
    <row r="24" spans="1:7" ht="34.5" customHeight="1" thickBot="1" x14ac:dyDescent="0.25">
      <c r="A24" s="33" t="s">
        <v>145</v>
      </c>
      <c r="B24" s="82" t="s">
        <v>146</v>
      </c>
      <c r="C24" s="34">
        <v>26430</v>
      </c>
      <c r="D24" s="34" t="s">
        <v>86</v>
      </c>
      <c r="E24" s="38"/>
      <c r="F24" s="38"/>
      <c r="G24" s="38"/>
    </row>
    <row r="25" spans="1:7" ht="18.75" customHeight="1" thickBot="1" x14ac:dyDescent="0.25">
      <c r="A25" s="33" t="s">
        <v>147</v>
      </c>
      <c r="B25" s="38" t="s">
        <v>148</v>
      </c>
      <c r="C25" s="30">
        <v>26440</v>
      </c>
      <c r="D25" s="30" t="s">
        <v>86</v>
      </c>
      <c r="E25" s="53">
        <f>E27</f>
        <v>117541.4</v>
      </c>
      <c r="F25" s="53">
        <f>F27</f>
        <v>110000</v>
      </c>
      <c r="G25" s="53">
        <f>G27</f>
        <v>110000</v>
      </c>
    </row>
    <row r="26" spans="1:7" ht="13.5" thickBot="1" x14ac:dyDescent="0.25">
      <c r="A26" s="92" t="s">
        <v>149</v>
      </c>
      <c r="B26" s="39" t="s">
        <v>5</v>
      </c>
      <c r="C26" s="40"/>
      <c r="D26" s="85"/>
      <c r="E26" s="55"/>
      <c r="F26" s="55"/>
      <c r="G26" s="86"/>
    </row>
    <row r="27" spans="1:7" ht="18.75" customHeight="1" thickBot="1" x14ac:dyDescent="0.25">
      <c r="A27" s="100"/>
      <c r="B27" s="82" t="s">
        <v>141</v>
      </c>
      <c r="C27" s="34">
        <v>26441</v>
      </c>
      <c r="D27" s="34" t="s">
        <v>86</v>
      </c>
      <c r="E27" s="42">
        <f>Лист1!H141+Лист1!H142+Лист1!H144+Лист1!H145+Лист1!H146+Лист1!H147+Лист1!H153+Лист1!H143</f>
        <v>117541.4</v>
      </c>
      <c r="F27" s="42">
        <f>Лист1!I141+Лист1!I142+Лист1!I144+Лист1!I145+Лист1!I146+Лист1!I147+Лист1!I153+Лист1!I143</f>
        <v>110000</v>
      </c>
      <c r="G27" s="42">
        <f>Лист1!J141+Лист1!J142+Лист1!J144+Лист1!J145+Лист1!J146+Лист1!J147+Лист1!J153+Лист1!J143</f>
        <v>110000</v>
      </c>
    </row>
    <row r="28" spans="1:7" ht="21.75" customHeight="1" thickBot="1" x14ac:dyDescent="0.25">
      <c r="A28" s="33" t="s">
        <v>150</v>
      </c>
      <c r="B28" s="82" t="s">
        <v>151</v>
      </c>
      <c r="C28" s="34">
        <v>26442</v>
      </c>
      <c r="D28" s="34" t="s">
        <v>86</v>
      </c>
      <c r="E28" s="38"/>
      <c r="F28" s="38"/>
      <c r="G28" s="38"/>
    </row>
    <row r="29" spans="1:7" ht="55.5" customHeight="1" thickBot="1" x14ac:dyDescent="0.25">
      <c r="A29" s="33" t="s">
        <v>152</v>
      </c>
      <c r="B29" s="38" t="s">
        <v>153</v>
      </c>
      <c r="C29" s="30">
        <v>26500</v>
      </c>
      <c r="D29" s="30" t="s">
        <v>86</v>
      </c>
      <c r="E29" s="51"/>
      <c r="F29" s="51"/>
      <c r="G29" s="51"/>
    </row>
    <row r="30" spans="1:7" ht="16.5" customHeight="1" thickBot="1" x14ac:dyDescent="0.25">
      <c r="A30" s="88"/>
      <c r="B30" s="52" t="s">
        <v>154</v>
      </c>
      <c r="C30" s="89">
        <v>26510</v>
      </c>
      <c r="D30" s="55"/>
      <c r="E30" s="55"/>
      <c r="F30" s="55"/>
      <c r="G30" s="86"/>
    </row>
    <row r="31" spans="1:7" ht="59.25" customHeight="1" thickBot="1" x14ac:dyDescent="0.25">
      <c r="A31" s="33" t="s">
        <v>155</v>
      </c>
      <c r="B31" s="82" t="s">
        <v>156</v>
      </c>
      <c r="C31" s="34">
        <v>26600</v>
      </c>
      <c r="D31" s="34" t="s">
        <v>86</v>
      </c>
      <c r="E31" s="38"/>
      <c r="F31" s="38"/>
      <c r="G31" s="38"/>
    </row>
    <row r="32" spans="1:7" ht="15" customHeight="1" thickBot="1" x14ac:dyDescent="0.25">
      <c r="A32" s="101"/>
      <c r="B32" s="101" t="s">
        <v>154</v>
      </c>
      <c r="C32" s="30">
        <v>26610</v>
      </c>
      <c r="D32" s="51"/>
      <c r="E32" s="51"/>
      <c r="F32" s="51"/>
      <c r="G32" s="51"/>
    </row>
    <row r="33" spans="1:7" ht="13.5" hidden="1" thickBot="1" x14ac:dyDescent="0.25">
      <c r="A33" s="102"/>
      <c r="B33" s="102"/>
      <c r="C33" s="38"/>
      <c r="D33" s="38"/>
      <c r="E33" s="38"/>
      <c r="F33" s="38"/>
      <c r="G33" s="38"/>
    </row>
    <row r="34" spans="1:7" s="74" customFormat="1" ht="61.5" customHeight="1" x14ac:dyDescent="0.2">
      <c r="A34" s="142"/>
      <c r="B34" s="142"/>
      <c r="C34" s="142"/>
      <c r="D34" s="142"/>
      <c r="E34" s="142"/>
      <c r="F34" s="142"/>
      <c r="G34" s="142"/>
    </row>
    <row r="35" spans="1:7" s="77" customFormat="1" ht="107.25" customHeight="1" x14ac:dyDescent="0.2">
      <c r="A35" s="139"/>
      <c r="B35" s="139"/>
      <c r="C35" s="139"/>
      <c r="D35" s="139"/>
      <c r="E35" s="139"/>
      <c r="F35" s="139"/>
      <c r="G35" s="139"/>
    </row>
    <row r="36" spans="1:7" ht="32.25" customHeight="1" x14ac:dyDescent="0.2">
      <c r="A36" s="134"/>
      <c r="B36" s="134"/>
      <c r="C36" s="134"/>
      <c r="D36" s="134"/>
      <c r="E36" s="134"/>
      <c r="F36" s="134"/>
      <c r="G36" s="134"/>
    </row>
    <row r="37" spans="1:7" ht="32.25" customHeight="1" x14ac:dyDescent="0.2">
      <c r="A37" s="137"/>
      <c r="B37" s="137"/>
      <c r="C37" s="137"/>
      <c r="D37" s="137"/>
      <c r="E37" s="137"/>
      <c r="F37" s="137"/>
      <c r="G37" s="137"/>
    </row>
    <row r="38" spans="1:7" ht="24.75" customHeight="1" x14ac:dyDescent="0.2">
      <c r="A38" s="139"/>
      <c r="B38" s="139"/>
      <c r="C38" s="139"/>
      <c r="D38" s="139"/>
      <c r="E38" s="139"/>
      <c r="F38" s="139"/>
      <c r="G38" s="139"/>
    </row>
    <row r="39" spans="1:7" ht="45" customHeight="1" x14ac:dyDescent="0.2">
      <c r="A39" s="137"/>
      <c r="B39" s="137"/>
      <c r="C39" s="137"/>
      <c r="D39" s="137"/>
      <c r="E39" s="137"/>
      <c r="F39" s="137"/>
      <c r="G39" s="137"/>
    </row>
    <row r="40" spans="1:7" x14ac:dyDescent="0.2">
      <c r="A40" s="26"/>
    </row>
  </sheetData>
  <mergeCells count="15">
    <mergeCell ref="A37:G37"/>
    <mergeCell ref="A38:G38"/>
    <mergeCell ref="A39:G39"/>
    <mergeCell ref="A1:G1"/>
    <mergeCell ref="A2:G2"/>
    <mergeCell ref="A3:G3"/>
    <mergeCell ref="A35:G35"/>
    <mergeCell ref="A36:G36"/>
    <mergeCell ref="A34:G34"/>
    <mergeCell ref="E5:G7"/>
    <mergeCell ref="A12:A13"/>
    <mergeCell ref="A17:A18"/>
    <mergeCell ref="A26:A27"/>
    <mergeCell ref="A32:A33"/>
    <mergeCell ref="B32:B33"/>
  </mergeCells>
  <hyperlinks>
    <hyperlink ref="A2" location="P1204" display="P1204"/>
    <hyperlink ref="B11" location="P1205" display="P1205"/>
    <hyperlink ref="B20" r:id="rId1" display="consultantplus://offline/ref=23977DA85910023F7B305E7CDD24F17DED270CFEFB66DBAA9C12FAC4F47D028EF85FF6D5CDB7FA60F0AA0B3947t3LBG"/>
    <hyperlink ref="B21" r:id="rId2" display="consultantplus://offline/ref=23977DA85910023F7B305E7CDD24F17DED260EFAF76FDBAA9C12FAC4F47D028EEA5FAEDBCEB3E26AA6E54D6C4B3055C82B528256B492t8L0G"/>
    <hyperlink ref="B23" r:id="rId3" display="consultantplus://offline/ref=23977DA85910023F7B305E7CDD24F17DED270CFEFB66DBAA9C12FAC4F47D028EF85FF6D5CDB7FA60F0AA0B3947t3LBG"/>
    <hyperlink ref="B24" location="P1209" display="P1209"/>
    <hyperlink ref="B27" r:id="rId4" display="consultantplus://offline/ref=23977DA85910023F7B305E7CDD24F17DED270CFEFB66DBAA9C12FAC4F47D028EF85FF6D5CDB7FA60F0AA0B3947t3LBG"/>
    <hyperlink ref="B28" r:id="rId5" display="consultantplus://offline/ref=23977DA85910023F7B305E7CDD24F17DED270CFDFC6CDBAA9C12FAC4F47D028EF85FF6D5CDB7FA60F0AA0B3947t3LBG"/>
    <hyperlink ref="B31" r:id="rId6" display="consultantplus://offline/ref=23977DA85910023F7B305E7CDD24F17DED270CFDFC6CDBAA9C12FAC4F47D028EF85FF6D5CDB7FA60F0AA0B3947t3LBG"/>
  </hyperlinks>
  <pageMargins left="0.70866141732283472" right="0.70866141732283472" top="0.74803149606299213" bottom="0.2" header="0.31496062992125984" footer="0.2"/>
  <pageSetup paperSize="9" orientation="landscape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Мясоедова Лидия Николаевна</dc:creator>
  <cp:lastModifiedBy>1</cp:lastModifiedBy>
  <cp:lastPrinted>2022-01-13T11:42:09Z</cp:lastPrinted>
  <dcterms:created xsi:type="dcterms:W3CDTF">2020-01-20T14:22:10Z</dcterms:created>
  <dcterms:modified xsi:type="dcterms:W3CDTF">2023-03-02T09:01:06Z</dcterms:modified>
</cp:coreProperties>
</file>